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05022021" sheetId="1" r:id="rId1"/>
    <sheet name="Лист2" sheetId="2" r:id="rId2"/>
    <sheet name="Лист3" sheetId="3" r:id="rId3"/>
  </sheets>
  <definedNames>
    <definedName name="_xlnm.Print_Titles" localSheetId="0">'05022021'!$10:$11</definedName>
    <definedName name="_xlnm.Print_Area" localSheetId="0">'05022021'!$A$1:$M$52</definedName>
  </definedNames>
  <calcPr calcId="145621"/>
</workbook>
</file>

<file path=xl/calcChain.xml><?xml version="1.0" encoding="utf-8"?>
<calcChain xmlns="http://schemas.openxmlformats.org/spreadsheetml/2006/main">
  <c r="I50" i="1" l="1"/>
  <c r="I51" i="1"/>
  <c r="I52" i="1"/>
  <c r="I33" i="1"/>
  <c r="I22" i="1"/>
  <c r="H41" i="1"/>
  <c r="L52" i="1" l="1"/>
  <c r="L51" i="1"/>
  <c r="L50" i="1"/>
  <c r="L49" i="1"/>
  <c r="L48" i="1"/>
  <c r="L44" i="1"/>
  <c r="L41" i="1"/>
  <c r="L36" i="1"/>
  <c r="L33" i="1"/>
  <c r="L27" i="1"/>
  <c r="L22" i="1"/>
  <c r="L15" i="1"/>
  <c r="H52" i="1" l="1"/>
  <c r="H51" i="1"/>
  <c r="H50" i="1"/>
  <c r="H48" i="1"/>
  <c r="F46" i="1"/>
  <c r="F20" i="1"/>
  <c r="H22" i="1"/>
  <c r="F18" i="1"/>
  <c r="F17" i="1"/>
  <c r="I41" i="1" l="1"/>
  <c r="F38" i="1"/>
  <c r="M51" i="1" l="1"/>
  <c r="K51" i="1"/>
  <c r="J51" i="1"/>
  <c r="M50" i="1"/>
  <c r="K50" i="1"/>
  <c r="J50" i="1"/>
  <c r="G51" i="1"/>
  <c r="G33" i="1"/>
  <c r="I27" i="1" l="1"/>
  <c r="J27" i="1"/>
  <c r="K27" i="1"/>
  <c r="M27" i="1"/>
  <c r="H33" i="1" l="1"/>
  <c r="J33" i="1"/>
  <c r="K33" i="1"/>
  <c r="M33" i="1"/>
  <c r="G27" i="1"/>
  <c r="J41" i="1"/>
  <c r="K41" i="1"/>
  <c r="M41" i="1"/>
  <c r="G41" i="1"/>
  <c r="H27" i="1"/>
  <c r="J22" i="1"/>
  <c r="K22" i="1"/>
  <c r="M22" i="1"/>
  <c r="G22" i="1"/>
  <c r="J52" i="1"/>
  <c r="K52" i="1"/>
  <c r="M52" i="1"/>
  <c r="G52" i="1"/>
  <c r="F51" i="1"/>
  <c r="G44" i="1"/>
  <c r="H44" i="1"/>
  <c r="I44" i="1"/>
  <c r="J44" i="1"/>
  <c r="K44" i="1"/>
  <c r="M44" i="1"/>
  <c r="F31" i="1"/>
  <c r="F30" i="1"/>
  <c r="F25" i="1"/>
  <c r="F26" i="1"/>
  <c r="F52" i="1" l="1"/>
  <c r="F40" i="1"/>
  <c r="F39" i="1"/>
  <c r="I48" i="1"/>
  <c r="J48" i="1"/>
  <c r="K48" i="1"/>
  <c r="M48" i="1"/>
  <c r="G48" i="1"/>
  <c r="F47" i="1"/>
  <c r="F48" i="1" s="1"/>
  <c r="F43" i="1"/>
  <c r="F44" i="1" s="1"/>
  <c r="F35" i="1"/>
  <c r="H36" i="1"/>
  <c r="I36" i="1"/>
  <c r="J36" i="1"/>
  <c r="K36" i="1"/>
  <c r="M36" i="1"/>
  <c r="G36" i="1"/>
  <c r="F41" i="1" l="1"/>
  <c r="F36" i="1"/>
  <c r="F32" i="1" l="1"/>
  <c r="F29" i="1"/>
  <c r="F24" i="1"/>
  <c r="F21" i="1"/>
  <c r="F19" i="1"/>
  <c r="F22" i="1" l="1"/>
  <c r="Q22" i="1"/>
  <c r="F33" i="1"/>
  <c r="F27" i="1"/>
  <c r="G15" i="1"/>
  <c r="G50" i="1" s="1"/>
  <c r="H15" i="1"/>
  <c r="H49" i="1" s="1"/>
  <c r="I15" i="1"/>
  <c r="I49" i="1" s="1"/>
  <c r="J15" i="1"/>
  <c r="J49" i="1" s="1"/>
  <c r="K15" i="1"/>
  <c r="K49" i="1" s="1"/>
  <c r="M15" i="1"/>
  <c r="M49" i="1" s="1"/>
  <c r="F13" i="1"/>
  <c r="F14" i="1"/>
  <c r="F50" i="1" l="1"/>
  <c r="G49" i="1"/>
  <c r="F15" i="1"/>
  <c r="F49" i="1" l="1"/>
</calcChain>
</file>

<file path=xl/sharedStrings.xml><?xml version="1.0" encoding="utf-8"?>
<sst xmlns="http://schemas.openxmlformats.org/spreadsheetml/2006/main" count="107" uniqueCount="54">
  <si>
    <t>№ п/п</t>
  </si>
  <si>
    <t>Наименование программного мероприятия</t>
  </si>
  <si>
    <t>Исполнитель</t>
  </si>
  <si>
    <t>Срок   исполнения</t>
  </si>
  <si>
    <t xml:space="preserve">Источники финансирования  </t>
  </si>
  <si>
    <t xml:space="preserve">Объемы финансирования, (тыс. руб.) </t>
  </si>
  <si>
    <t>всего</t>
  </si>
  <si>
    <t>2019 год</t>
  </si>
  <si>
    <t>2020 год</t>
  </si>
  <si>
    <t xml:space="preserve">Расходы на содержание администрации городского поселения Чишминский поссовет </t>
  </si>
  <si>
    <t>ГП Чишминский поссовет</t>
  </si>
  <si>
    <t>ежегодно</t>
  </si>
  <si>
    <t>Бюджет ГП</t>
  </si>
  <si>
    <t>Резервный фонд городского поселения Чишминский поссовет</t>
  </si>
  <si>
    <t>Межбюджетные трансферты (в части выплаты доплат к государственной пенсии за выслугу лет на муниципальной службе, условно утвержденный расход, на оформление разрешения, строительство, ввод объектов в эксплуатацию, обследование зданий и выдачи рекомендации, оформление заключения по резервированию земель)</t>
  </si>
  <si>
    <t>ИТОГО</t>
  </si>
  <si>
    <t>Ремонт дорог на территории поселения, ямочный ремонт дорог, ремонт покрытий дворовых территорий и проездов к дворовым территориям на территории поселения</t>
  </si>
  <si>
    <t xml:space="preserve">ИТОГО </t>
  </si>
  <si>
    <t>Содержание мест захоронений</t>
  </si>
  <si>
    <t>Выполнение кадастровых работ по оформлению земельных участков , постановка на государственный кадастровый учет помещений, изготовление кадастрового паспорта сооружения, выполнение геодезических работ земельных участков</t>
  </si>
  <si>
    <t>Публикация в СМИ о проведении торгов (конкурс, аукцион) и предоставлении без торгов земельных участков и прочей информации по земельным участкам</t>
  </si>
  <si>
    <t>ВСЕГО</t>
  </si>
  <si>
    <t>- за счет средств бюджета ГП</t>
  </si>
  <si>
    <t>Иные работы и услуги</t>
  </si>
  <si>
    <t xml:space="preserve">к муниципальной программе </t>
  </si>
  <si>
    <t xml:space="preserve">«Комплексное развитие территории </t>
  </si>
  <si>
    <t>Городского поселения Чишминский</t>
  </si>
  <si>
    <t xml:space="preserve">поссовет муниципального района </t>
  </si>
  <si>
    <t>План мероприятий Программы</t>
  </si>
  <si>
    <t>2021 год</t>
  </si>
  <si>
    <t>2022 год</t>
  </si>
  <si>
    <t>2023 год</t>
  </si>
  <si>
    <t>2024 год</t>
  </si>
  <si>
    <t>Содержание дорог</t>
  </si>
  <si>
    <t>Обслуживание жилищного фонда</t>
  </si>
  <si>
    <t>Благоустройство территории</t>
  </si>
  <si>
    <t>Периодическая проверка технического состояния дымовых и вентиляционных каналов</t>
  </si>
  <si>
    <t>Бюджет РБ</t>
  </si>
  <si>
    <t>1 раз</t>
  </si>
  <si>
    <t>Бюджет МР</t>
  </si>
  <si>
    <t>- за счет средств бюджета РБ</t>
  </si>
  <si>
    <t>- за счет средств бюджета МР</t>
  </si>
  <si>
    <t>по мере необходимости</t>
  </si>
  <si>
    <t>2025 год</t>
  </si>
  <si>
    <t>Чишминский район» на 2019-2025 года</t>
  </si>
  <si>
    <r>
      <t xml:space="preserve">Подпрограмма 1. </t>
    </r>
    <r>
      <rPr>
        <sz val="8"/>
        <color rgb="FF000000"/>
        <rFont val="Times New Roman"/>
        <family val="1"/>
        <charset val="204"/>
      </rPr>
      <t>«Управление муниципальными финансами городского поселения Чишминский поссовет МР Чишминский район РБ» на 2019-2025 годы</t>
    </r>
  </si>
  <si>
    <r>
      <t>Подпрограмма 2.</t>
    </r>
    <r>
      <rPr>
        <sz val="8"/>
        <color rgb="FF000000"/>
        <rFont val="Times New Roman"/>
        <family val="1"/>
        <charset val="204"/>
      </rPr>
      <t xml:space="preserve">  «Модернизация, развитие и содержание дорожного хозяйства на территории городского поселения Чишминский поссовет» на 2019-2025 годы</t>
    </r>
  </si>
  <si>
    <r>
      <t>Подпрограмма 3.</t>
    </r>
    <r>
      <rPr>
        <sz val="8"/>
        <color rgb="FF000000"/>
        <rFont val="Times New Roman"/>
        <family val="1"/>
        <charset val="204"/>
      </rPr>
      <t xml:space="preserve">  «Жилищно-коммунальное хозяйство территории городского поселения Чишминский поссовет» на 2019-2025 годы</t>
    </r>
  </si>
  <si>
    <r>
      <t>Подпрограмма 5.</t>
    </r>
    <r>
      <rPr>
        <sz val="8"/>
        <color rgb="FF000000"/>
        <rFont val="Times New Roman"/>
        <family val="1"/>
        <charset val="204"/>
      </rPr>
      <t xml:space="preserve"> «Обеспечение мер пожарной безопасности в границах городского поселения Чишминский поссовет МР Чишминский район на 2019 – 2025 годы»</t>
    </r>
  </si>
  <si>
    <r>
      <t>Подпрограмма 4.</t>
    </r>
    <r>
      <rPr>
        <sz val="8"/>
        <color rgb="FF000000"/>
        <rFont val="Times New Roman"/>
        <family val="1"/>
        <charset val="204"/>
      </rPr>
      <t xml:space="preserve">  «Благоустройство территории городского поселения Чишминский поссовет» на 2019-2025 годы</t>
    </r>
  </si>
  <si>
    <r>
      <t xml:space="preserve">Подпрограмма 6. </t>
    </r>
    <r>
      <rPr>
        <sz val="8"/>
        <color rgb="FF000000"/>
        <rFont val="Times New Roman"/>
        <family val="1"/>
        <charset val="204"/>
      </rPr>
      <t>«Проведение землеустроительных мероприятий на территории городского поселения Чишминский поссовет муниципального района Чишминский район» на 2019-2025 годы</t>
    </r>
  </si>
  <si>
    <r>
      <t xml:space="preserve">Подпрограмма 7. </t>
    </r>
    <r>
      <rPr>
        <sz val="8"/>
        <color rgb="FF000000"/>
        <rFont val="Times New Roman"/>
        <family val="1"/>
        <charset val="204"/>
      </rPr>
      <t>«Управление и содержание имущества казны городского поселения Чишминский поссовет МР Чишминский район на 2019-2025 годы»</t>
    </r>
  </si>
  <si>
    <r>
      <t xml:space="preserve">Подпрограмма 8. </t>
    </r>
    <r>
      <rPr>
        <sz val="8"/>
        <color rgb="FF000000"/>
        <rFont val="Times New Roman"/>
        <family val="1"/>
        <charset val="204"/>
      </rPr>
      <t>«Повышение эффективности деятельности органов местного самоуправления городского поселения на 2019-2025 года»</t>
    </r>
  </si>
  <si>
    <t>Приложение №10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</si>
</sst>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/>
    <xf numFmtId="0" fontId="3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164" fontId="9" fillId="0" borderId="0" xfId="0" applyNumberFormat="1" applyFont="1" applyFill="1"/>
    <xf numFmtId="0" fontId="10" fillId="0" borderId="0" xfId="0" applyFont="1" applyFill="1"/>
    <xf numFmtId="164" fontId="10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3"/>
  <sheetViews>
    <sheetView tabSelected="1" zoomScaleNormal="100" workbookViewId="0">
      <selection activeCell="C14" sqref="C14"/>
    </sheetView>
  </sheetViews>
  <sheetFormatPr defaultRowHeight="15" x14ac:dyDescent="0.25"/>
  <cols>
    <col min="1" max="1" width="4.42578125" style="6" customWidth="1"/>
    <col min="2" max="2" width="37.7109375" style="6" customWidth="1"/>
    <col min="3" max="3" width="12.140625" style="6" customWidth="1"/>
    <col min="4" max="4" width="12.42578125" style="6" customWidth="1"/>
    <col min="5" max="5" width="9.85546875" style="6" customWidth="1"/>
    <col min="6" max="6" width="11.7109375" style="6" customWidth="1"/>
    <col min="7" max="7" width="11.5703125" style="6" customWidth="1"/>
    <col min="8" max="8" width="12" style="6" customWidth="1"/>
    <col min="9" max="9" width="11" style="6" customWidth="1"/>
    <col min="10" max="10" width="10.5703125" style="6" customWidth="1"/>
    <col min="11" max="11" width="12" style="6" customWidth="1"/>
    <col min="12" max="13" width="10.5703125" style="6" customWidth="1"/>
    <col min="14" max="14" width="9.140625" style="6"/>
    <col min="15" max="15" width="9.140625" style="26"/>
    <col min="16" max="17" width="9.140625" style="24"/>
    <col min="18" max="16384" width="9.140625" style="6"/>
  </cols>
  <sheetData>
    <row r="1" spans="1:15" ht="12.75" customHeight="1" x14ac:dyDescent="0.25">
      <c r="L1" s="20" t="s">
        <v>53</v>
      </c>
      <c r="M1" s="20"/>
    </row>
    <row r="2" spans="1:15" ht="12.75" customHeight="1" x14ac:dyDescent="0.25">
      <c r="L2" s="20" t="s">
        <v>24</v>
      </c>
      <c r="M2" s="20"/>
    </row>
    <row r="3" spans="1:15" ht="12.75" customHeight="1" x14ac:dyDescent="0.25">
      <c r="L3" s="20" t="s">
        <v>25</v>
      </c>
      <c r="M3" s="20"/>
    </row>
    <row r="4" spans="1:15" ht="12.75" customHeight="1" x14ac:dyDescent="0.25">
      <c r="L4" s="20" t="s">
        <v>26</v>
      </c>
      <c r="M4" s="20"/>
    </row>
    <row r="5" spans="1:15" ht="12.75" customHeight="1" x14ac:dyDescent="0.25">
      <c r="L5" s="20" t="s">
        <v>27</v>
      </c>
      <c r="M5" s="20"/>
    </row>
    <row r="6" spans="1:15" ht="12.75" customHeight="1" x14ac:dyDescent="0.25">
      <c r="L6" s="20" t="s">
        <v>44</v>
      </c>
      <c r="M6" s="20"/>
    </row>
    <row r="7" spans="1:15" x14ac:dyDescent="0.25">
      <c r="L7" s="20"/>
      <c r="M7" s="20"/>
    </row>
    <row r="8" spans="1:15" x14ac:dyDescent="0.25">
      <c r="A8" s="35" t="s">
        <v>28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10" spans="1:15" x14ac:dyDescent="0.25">
      <c r="A10" s="36" t="s">
        <v>0</v>
      </c>
      <c r="B10" s="36" t="s">
        <v>1</v>
      </c>
      <c r="C10" s="36" t="s">
        <v>2</v>
      </c>
      <c r="D10" s="36" t="s">
        <v>3</v>
      </c>
      <c r="E10" s="36" t="s">
        <v>4</v>
      </c>
      <c r="F10" s="36" t="s">
        <v>5</v>
      </c>
      <c r="G10" s="36"/>
      <c r="H10" s="36"/>
      <c r="I10" s="36"/>
      <c r="J10" s="36"/>
      <c r="K10" s="36"/>
      <c r="L10" s="36"/>
      <c r="M10" s="36"/>
      <c r="N10" s="7"/>
    </row>
    <row r="11" spans="1:15" x14ac:dyDescent="0.25">
      <c r="A11" s="36"/>
      <c r="B11" s="36"/>
      <c r="C11" s="36"/>
      <c r="D11" s="36"/>
      <c r="E11" s="36"/>
      <c r="F11" s="4" t="s">
        <v>6</v>
      </c>
      <c r="G11" s="28" t="s">
        <v>7</v>
      </c>
      <c r="H11" s="34" t="s">
        <v>8</v>
      </c>
      <c r="I11" s="34" t="s">
        <v>29</v>
      </c>
      <c r="J11" s="21" t="s">
        <v>30</v>
      </c>
      <c r="K11" s="4" t="s">
        <v>31</v>
      </c>
      <c r="L11" s="33" t="s">
        <v>32</v>
      </c>
      <c r="M11" s="4" t="s">
        <v>43</v>
      </c>
      <c r="N11" s="7"/>
    </row>
    <row r="12" spans="1:15" x14ac:dyDescent="0.25">
      <c r="A12" s="36" t="s">
        <v>45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7"/>
    </row>
    <row r="13" spans="1:15" ht="33.75" x14ac:dyDescent="0.25">
      <c r="A13" s="1">
        <v>1</v>
      </c>
      <c r="B13" s="8" t="s">
        <v>13</v>
      </c>
      <c r="C13" s="1" t="s">
        <v>10</v>
      </c>
      <c r="D13" s="1" t="s">
        <v>11</v>
      </c>
      <c r="E13" s="1" t="s">
        <v>12</v>
      </c>
      <c r="F13" s="3">
        <f t="shared" ref="F13:F14" si="0">SUM(G13:M13)</f>
        <v>300</v>
      </c>
      <c r="G13" s="2">
        <v>50</v>
      </c>
      <c r="H13" s="2">
        <v>0</v>
      </c>
      <c r="I13" s="2">
        <v>50</v>
      </c>
      <c r="J13" s="2">
        <v>50</v>
      </c>
      <c r="K13" s="9">
        <v>50</v>
      </c>
      <c r="L13" s="9">
        <v>50</v>
      </c>
      <c r="M13" s="9">
        <v>50</v>
      </c>
      <c r="N13" s="7"/>
      <c r="O13" s="27"/>
    </row>
    <row r="14" spans="1:15" ht="78.75" x14ac:dyDescent="0.25">
      <c r="A14" s="1">
        <v>2</v>
      </c>
      <c r="B14" s="8" t="s">
        <v>14</v>
      </c>
      <c r="C14" s="1" t="s">
        <v>10</v>
      </c>
      <c r="D14" s="1" t="s">
        <v>11</v>
      </c>
      <c r="E14" s="1" t="s">
        <v>12</v>
      </c>
      <c r="F14" s="3">
        <f t="shared" si="0"/>
        <v>63427.200000000004</v>
      </c>
      <c r="G14" s="2">
        <v>13747.4</v>
      </c>
      <c r="H14" s="2">
        <v>6837.7</v>
      </c>
      <c r="I14" s="2">
        <v>6886.3</v>
      </c>
      <c r="J14" s="2">
        <v>13123.1</v>
      </c>
      <c r="K14" s="2">
        <v>7610.9</v>
      </c>
      <c r="L14" s="2">
        <v>7610.9</v>
      </c>
      <c r="M14" s="2">
        <v>7610.9</v>
      </c>
      <c r="N14" s="7"/>
      <c r="O14" s="27"/>
    </row>
    <row r="15" spans="1:15" x14ac:dyDescent="0.25">
      <c r="A15" s="1"/>
      <c r="B15" s="10" t="s">
        <v>15</v>
      </c>
      <c r="C15" s="4"/>
      <c r="D15" s="4"/>
      <c r="E15" s="4"/>
      <c r="F15" s="3">
        <f t="shared" ref="F15:M15" si="1">SUM(F13:F14)</f>
        <v>63727.200000000004</v>
      </c>
      <c r="G15" s="3">
        <f t="shared" si="1"/>
        <v>13797.4</v>
      </c>
      <c r="H15" s="3">
        <f t="shared" si="1"/>
        <v>6837.7</v>
      </c>
      <c r="I15" s="3">
        <f t="shared" si="1"/>
        <v>6936.3</v>
      </c>
      <c r="J15" s="3">
        <f t="shared" si="1"/>
        <v>13173.1</v>
      </c>
      <c r="K15" s="3">
        <f t="shared" si="1"/>
        <v>7660.9</v>
      </c>
      <c r="L15" s="3">
        <f t="shared" ref="L15" si="2">SUM(L13:L14)</f>
        <v>7660.9</v>
      </c>
      <c r="M15" s="3">
        <f t="shared" si="1"/>
        <v>7660.9</v>
      </c>
      <c r="N15" s="7"/>
      <c r="O15" s="27"/>
    </row>
    <row r="16" spans="1:15" x14ac:dyDescent="0.25">
      <c r="A16" s="36" t="s">
        <v>46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11"/>
      <c r="O16" s="27"/>
    </row>
    <row r="17" spans="1:17" ht="15" customHeight="1" x14ac:dyDescent="0.25">
      <c r="A17" s="37">
        <v>1</v>
      </c>
      <c r="B17" s="45" t="s">
        <v>33</v>
      </c>
      <c r="C17" s="37" t="s">
        <v>10</v>
      </c>
      <c r="D17" s="32" t="s">
        <v>38</v>
      </c>
      <c r="E17" s="1" t="s">
        <v>37</v>
      </c>
      <c r="F17" s="30">
        <f>SUM(G17:M17)</f>
        <v>1179.5999999999999</v>
      </c>
      <c r="G17" s="1">
        <v>0</v>
      </c>
      <c r="H17" s="1">
        <v>590</v>
      </c>
      <c r="I17" s="1">
        <v>589.6</v>
      </c>
      <c r="J17" s="1">
        <v>0</v>
      </c>
      <c r="K17" s="1">
        <v>0</v>
      </c>
      <c r="L17" s="1">
        <v>0</v>
      </c>
      <c r="M17" s="1">
        <v>0</v>
      </c>
      <c r="N17" s="11"/>
      <c r="O17" s="27"/>
    </row>
    <row r="18" spans="1:17" x14ac:dyDescent="0.25">
      <c r="A18" s="43"/>
      <c r="B18" s="46"/>
      <c r="C18" s="43"/>
      <c r="D18" s="32" t="s">
        <v>38</v>
      </c>
      <c r="E18" s="1" t="s">
        <v>39</v>
      </c>
      <c r="F18" s="30">
        <f>SUM(G18:M18)</f>
        <v>1093.0999999999999</v>
      </c>
      <c r="G18" s="1">
        <v>0</v>
      </c>
      <c r="H18" s="1">
        <v>809</v>
      </c>
      <c r="I18" s="1">
        <v>284.10000000000002</v>
      </c>
      <c r="J18" s="1">
        <v>0</v>
      </c>
      <c r="K18" s="1">
        <v>0</v>
      </c>
      <c r="L18" s="1">
        <v>0</v>
      </c>
      <c r="M18" s="1">
        <v>0</v>
      </c>
      <c r="N18" s="11"/>
      <c r="O18" s="27"/>
    </row>
    <row r="19" spans="1:17" x14ac:dyDescent="0.25">
      <c r="A19" s="44"/>
      <c r="B19" s="47"/>
      <c r="C19" s="44"/>
      <c r="D19" s="32" t="s">
        <v>11</v>
      </c>
      <c r="E19" s="1" t="s">
        <v>12</v>
      </c>
      <c r="F19" s="3">
        <f>SUM(G19:M19)</f>
        <v>82236.800000000003</v>
      </c>
      <c r="G19" s="2">
        <v>12097.7</v>
      </c>
      <c r="H19" s="2">
        <v>12056</v>
      </c>
      <c r="I19" s="2">
        <v>13725.9</v>
      </c>
      <c r="J19" s="2">
        <v>11089.3</v>
      </c>
      <c r="K19" s="2">
        <v>11089.3</v>
      </c>
      <c r="L19" s="2">
        <v>11089.3</v>
      </c>
      <c r="M19" s="2">
        <v>11089.3</v>
      </c>
      <c r="N19" s="7"/>
      <c r="O19" s="27"/>
    </row>
    <row r="20" spans="1:17" x14ac:dyDescent="0.25">
      <c r="A20" s="37">
        <v>2</v>
      </c>
      <c r="B20" s="45" t="s">
        <v>16</v>
      </c>
      <c r="C20" s="37" t="s">
        <v>10</v>
      </c>
      <c r="D20" s="32" t="s">
        <v>38</v>
      </c>
      <c r="E20" s="1" t="s">
        <v>39</v>
      </c>
      <c r="F20" s="3">
        <f>SUM(G20:M20)</f>
        <v>8727.6</v>
      </c>
      <c r="G20" s="2">
        <v>0</v>
      </c>
      <c r="H20" s="2">
        <v>1000</v>
      </c>
      <c r="I20" s="2">
        <v>7727.6</v>
      </c>
      <c r="J20" s="2">
        <v>0</v>
      </c>
      <c r="K20" s="2">
        <v>0</v>
      </c>
      <c r="L20" s="2">
        <v>0</v>
      </c>
      <c r="M20" s="2">
        <v>0</v>
      </c>
      <c r="N20" s="7"/>
      <c r="O20" s="27"/>
    </row>
    <row r="21" spans="1:17" ht="34.5" customHeight="1" x14ac:dyDescent="0.25">
      <c r="A21" s="44"/>
      <c r="B21" s="47"/>
      <c r="C21" s="44"/>
      <c r="D21" s="1" t="s">
        <v>11</v>
      </c>
      <c r="E21" s="1" t="s">
        <v>12</v>
      </c>
      <c r="F21" s="3">
        <f t="shared" ref="F21" si="3">SUM(G21:M21)</f>
        <v>37681</v>
      </c>
      <c r="G21" s="2">
        <v>7449.3</v>
      </c>
      <c r="H21" s="2">
        <v>2789</v>
      </c>
      <c r="I21" s="2">
        <v>2508.9</v>
      </c>
      <c r="J21" s="2">
        <v>5024.8999999999996</v>
      </c>
      <c r="K21" s="2">
        <v>6636.3</v>
      </c>
      <c r="L21" s="2">
        <v>6636.3</v>
      </c>
      <c r="M21" s="2">
        <v>6636.3</v>
      </c>
      <c r="N21" s="7"/>
      <c r="O21" s="27"/>
    </row>
    <row r="22" spans="1:17" x14ac:dyDescent="0.25">
      <c r="A22" s="1"/>
      <c r="B22" s="10" t="s">
        <v>15</v>
      </c>
      <c r="C22" s="4"/>
      <c r="D22" s="4"/>
      <c r="E22" s="4"/>
      <c r="F22" s="3">
        <f>SUM(F17:F21)</f>
        <v>130918.1</v>
      </c>
      <c r="G22" s="3">
        <f>SUM(G19:G21)</f>
        <v>19547</v>
      </c>
      <c r="H22" s="3">
        <f>SUM(H17:H21)</f>
        <v>17244</v>
      </c>
      <c r="I22" s="3">
        <f>SUM(I17:I21)</f>
        <v>24836.100000000002</v>
      </c>
      <c r="J22" s="3">
        <f>SUM(J19:J21)</f>
        <v>16114.199999999999</v>
      </c>
      <c r="K22" s="3">
        <f>SUM(K19:K21)</f>
        <v>17725.599999999999</v>
      </c>
      <c r="L22" s="3">
        <f>SUM(L19:L21)</f>
        <v>17725.599999999999</v>
      </c>
      <c r="M22" s="3">
        <f>SUM(M19:M21)</f>
        <v>17725.599999999999</v>
      </c>
      <c r="N22" s="7"/>
      <c r="O22" s="27"/>
      <c r="Q22" s="25">
        <f>SUM(G22:I22)</f>
        <v>61627.100000000006</v>
      </c>
    </row>
    <row r="23" spans="1:17" x14ac:dyDescent="0.25">
      <c r="A23" s="36" t="s">
        <v>47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7"/>
      <c r="O23" s="27"/>
    </row>
    <row r="24" spans="1:17" ht="21.75" customHeight="1" x14ac:dyDescent="0.25">
      <c r="A24" s="37">
        <v>1</v>
      </c>
      <c r="B24" s="40" t="s">
        <v>34</v>
      </c>
      <c r="C24" s="37" t="s">
        <v>10</v>
      </c>
      <c r="D24" s="1" t="s">
        <v>11</v>
      </c>
      <c r="E24" s="1" t="s">
        <v>12</v>
      </c>
      <c r="F24" s="3">
        <f t="shared" ref="F24:F26" si="4">SUM(G24:M24)</f>
        <v>44579.299999999996</v>
      </c>
      <c r="G24" s="2">
        <v>13280.2</v>
      </c>
      <c r="H24" s="2">
        <v>10358.299999999999</v>
      </c>
      <c r="I24" s="2">
        <v>4166</v>
      </c>
      <c r="J24" s="2">
        <v>3443.7</v>
      </c>
      <c r="K24" s="2">
        <v>4443.7</v>
      </c>
      <c r="L24" s="2">
        <v>4443.7</v>
      </c>
      <c r="M24" s="2">
        <v>4443.7</v>
      </c>
      <c r="N24" s="7"/>
      <c r="O24" s="27"/>
    </row>
    <row r="25" spans="1:17" ht="21.75" customHeight="1" x14ac:dyDescent="0.25">
      <c r="A25" s="38"/>
      <c r="B25" s="41"/>
      <c r="C25" s="38"/>
      <c r="D25" s="22" t="s">
        <v>38</v>
      </c>
      <c r="E25" s="1" t="s">
        <v>37</v>
      </c>
      <c r="F25" s="3">
        <f t="shared" ref="F25" si="5">SUM(G25:M25)</f>
        <v>70720.299999999988</v>
      </c>
      <c r="G25" s="2">
        <v>31679.1</v>
      </c>
      <c r="H25" s="2">
        <v>16703.3</v>
      </c>
      <c r="I25" s="2">
        <v>22337.9</v>
      </c>
      <c r="J25" s="2">
        <v>0</v>
      </c>
      <c r="K25" s="2">
        <v>0</v>
      </c>
      <c r="L25" s="2">
        <v>0</v>
      </c>
      <c r="M25" s="2">
        <v>0</v>
      </c>
      <c r="N25" s="7"/>
      <c r="O25" s="27"/>
    </row>
    <row r="26" spans="1:17" ht="21.75" customHeight="1" x14ac:dyDescent="0.25">
      <c r="A26" s="39"/>
      <c r="B26" s="42"/>
      <c r="C26" s="39"/>
      <c r="D26" s="22" t="s">
        <v>38</v>
      </c>
      <c r="E26" s="1" t="s">
        <v>39</v>
      </c>
      <c r="F26" s="3">
        <f t="shared" si="4"/>
        <v>6253</v>
      </c>
      <c r="G26" s="2">
        <v>771</v>
      </c>
      <c r="H26" s="2">
        <v>1540</v>
      </c>
      <c r="I26" s="2">
        <v>3942</v>
      </c>
      <c r="J26" s="2">
        <v>0</v>
      </c>
      <c r="K26" s="2">
        <v>0</v>
      </c>
      <c r="L26" s="2">
        <v>0</v>
      </c>
      <c r="M26" s="2">
        <v>0</v>
      </c>
      <c r="N26" s="7"/>
      <c r="O26" s="27"/>
    </row>
    <row r="27" spans="1:17" x14ac:dyDescent="0.25">
      <c r="A27" s="1"/>
      <c r="B27" s="10" t="s">
        <v>17</v>
      </c>
      <c r="C27" s="4"/>
      <c r="D27" s="4"/>
      <c r="E27" s="4"/>
      <c r="F27" s="3">
        <f t="shared" ref="F27:M27" si="6">SUM(F24:F26)</f>
        <v>121552.59999999998</v>
      </c>
      <c r="G27" s="3">
        <f t="shared" si="6"/>
        <v>45730.3</v>
      </c>
      <c r="H27" s="3">
        <f t="shared" si="6"/>
        <v>28601.599999999999</v>
      </c>
      <c r="I27" s="3">
        <f t="shared" si="6"/>
        <v>30445.9</v>
      </c>
      <c r="J27" s="3">
        <f t="shared" si="6"/>
        <v>3443.7</v>
      </c>
      <c r="K27" s="3">
        <f t="shared" si="6"/>
        <v>4443.7</v>
      </c>
      <c r="L27" s="3">
        <f t="shared" ref="L27" si="7">SUM(L24:L26)</f>
        <v>4443.7</v>
      </c>
      <c r="M27" s="3">
        <f t="shared" si="6"/>
        <v>4443.7</v>
      </c>
      <c r="N27" s="7"/>
      <c r="O27" s="27"/>
    </row>
    <row r="28" spans="1:17" x14ac:dyDescent="0.25">
      <c r="A28" s="36" t="s">
        <v>49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11"/>
      <c r="O28" s="27"/>
    </row>
    <row r="29" spans="1:17" ht="33.75" customHeight="1" x14ac:dyDescent="0.25">
      <c r="A29" s="37">
        <v>1</v>
      </c>
      <c r="B29" s="40" t="s">
        <v>35</v>
      </c>
      <c r="C29" s="37" t="s">
        <v>10</v>
      </c>
      <c r="D29" s="1" t="s">
        <v>11</v>
      </c>
      <c r="E29" s="1" t="s">
        <v>12</v>
      </c>
      <c r="F29" s="3">
        <f>SUM(G29:M29)</f>
        <v>194057.69999999995</v>
      </c>
      <c r="G29" s="2">
        <v>25582.799999999999</v>
      </c>
      <c r="H29" s="2">
        <v>29306.5</v>
      </c>
      <c r="I29" s="2">
        <v>27708.1</v>
      </c>
      <c r="J29" s="2">
        <v>25714.9</v>
      </c>
      <c r="K29" s="2">
        <v>28581.8</v>
      </c>
      <c r="L29" s="2">
        <v>28581.8</v>
      </c>
      <c r="M29" s="2">
        <v>28581.8</v>
      </c>
      <c r="N29" s="7"/>
      <c r="O29" s="27"/>
    </row>
    <row r="30" spans="1:17" x14ac:dyDescent="0.25">
      <c r="A30" s="38"/>
      <c r="B30" s="41"/>
      <c r="C30" s="38"/>
      <c r="D30" s="22" t="s">
        <v>38</v>
      </c>
      <c r="E30" s="1" t="s">
        <v>37</v>
      </c>
      <c r="F30" s="3">
        <f>SUM(G30:M30)</f>
        <v>15050.199999999999</v>
      </c>
      <c r="G30" s="2">
        <v>10312.5</v>
      </c>
      <c r="H30" s="2">
        <v>1867.8</v>
      </c>
      <c r="I30" s="2">
        <v>2869.9</v>
      </c>
      <c r="J30" s="2">
        <v>0</v>
      </c>
      <c r="K30" s="2">
        <v>0</v>
      </c>
      <c r="L30" s="2">
        <v>0</v>
      </c>
      <c r="M30" s="2">
        <v>0</v>
      </c>
      <c r="N30" s="7"/>
      <c r="O30" s="27"/>
    </row>
    <row r="31" spans="1:17" x14ac:dyDescent="0.25">
      <c r="A31" s="39"/>
      <c r="B31" s="42"/>
      <c r="C31" s="39"/>
      <c r="D31" s="22" t="s">
        <v>38</v>
      </c>
      <c r="E31" s="1" t="s">
        <v>39</v>
      </c>
      <c r="F31" s="3">
        <f>SUM(G31:M31)</f>
        <v>11063.3</v>
      </c>
      <c r="G31" s="2">
        <v>924.1</v>
      </c>
      <c r="H31" s="2">
        <v>1515.9</v>
      </c>
      <c r="I31" s="2">
        <v>8623.2999999999993</v>
      </c>
      <c r="J31" s="2">
        <v>0</v>
      </c>
      <c r="K31" s="2">
        <v>0</v>
      </c>
      <c r="L31" s="2">
        <v>0</v>
      </c>
      <c r="M31" s="2">
        <v>0</v>
      </c>
      <c r="N31" s="7"/>
      <c r="O31" s="27"/>
    </row>
    <row r="32" spans="1:17" ht="33.75" x14ac:dyDescent="0.25">
      <c r="A32" s="1">
        <v>2</v>
      </c>
      <c r="B32" s="8" t="s">
        <v>18</v>
      </c>
      <c r="C32" s="1" t="s">
        <v>10</v>
      </c>
      <c r="D32" s="1" t="s">
        <v>11</v>
      </c>
      <c r="E32" s="1" t="s">
        <v>12</v>
      </c>
      <c r="F32" s="3">
        <f t="shared" ref="F32" si="8">SUM(G32:M32)</f>
        <v>12.2</v>
      </c>
      <c r="G32" s="2">
        <v>12.2</v>
      </c>
      <c r="H32" s="2">
        <v>0</v>
      </c>
      <c r="I32" s="2">
        <v>0</v>
      </c>
      <c r="J32" s="2">
        <v>0</v>
      </c>
      <c r="K32" s="9">
        <v>0</v>
      </c>
      <c r="L32" s="9">
        <v>0</v>
      </c>
      <c r="M32" s="9">
        <v>0</v>
      </c>
      <c r="N32" s="7"/>
      <c r="O32" s="27"/>
    </row>
    <row r="33" spans="1:15" x14ac:dyDescent="0.25">
      <c r="A33" s="1"/>
      <c r="B33" s="10" t="s">
        <v>17</v>
      </c>
      <c r="C33" s="4"/>
      <c r="D33" s="1"/>
      <c r="E33" s="1"/>
      <c r="F33" s="5">
        <f t="shared" ref="F33" si="9">SUM(F29:F32)</f>
        <v>220183.39999999997</v>
      </c>
      <c r="G33" s="5">
        <f>SUM(G29:G32)</f>
        <v>36831.599999999999</v>
      </c>
      <c r="H33" s="3">
        <f t="shared" ref="H33:M33" si="10">SUM(H29:H32)</f>
        <v>32690.2</v>
      </c>
      <c r="I33" s="3">
        <f>SUM(I29:I32)</f>
        <v>39201.300000000003</v>
      </c>
      <c r="J33" s="5">
        <f t="shared" si="10"/>
        <v>25714.9</v>
      </c>
      <c r="K33" s="5">
        <f t="shared" si="10"/>
        <v>28581.8</v>
      </c>
      <c r="L33" s="5">
        <f t="shared" ref="L33" si="11">SUM(L29:L32)</f>
        <v>28581.8</v>
      </c>
      <c r="M33" s="5">
        <f t="shared" si="10"/>
        <v>28581.8</v>
      </c>
      <c r="N33" s="11"/>
      <c r="O33" s="27"/>
    </row>
    <row r="34" spans="1:15" x14ac:dyDescent="0.25">
      <c r="A34" s="36" t="s">
        <v>48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7"/>
      <c r="O34" s="27"/>
    </row>
    <row r="35" spans="1:15" ht="33.75" x14ac:dyDescent="0.25">
      <c r="A35" s="1">
        <v>1</v>
      </c>
      <c r="B35" s="8" t="s">
        <v>36</v>
      </c>
      <c r="C35" s="1" t="s">
        <v>10</v>
      </c>
      <c r="D35" s="1" t="s">
        <v>11</v>
      </c>
      <c r="E35" s="1" t="s">
        <v>12</v>
      </c>
      <c r="F35" s="1">
        <f>SUM(G35:M35)</f>
        <v>142.1</v>
      </c>
      <c r="G35" s="1">
        <v>4.0999999999999996</v>
      </c>
      <c r="H35" s="1">
        <v>0</v>
      </c>
      <c r="I35" s="1">
        <v>138</v>
      </c>
      <c r="J35" s="1">
        <v>0</v>
      </c>
      <c r="K35" s="12">
        <v>0</v>
      </c>
      <c r="L35" s="12">
        <v>0</v>
      </c>
      <c r="M35" s="12">
        <v>0</v>
      </c>
      <c r="N35" s="7"/>
      <c r="O35" s="27"/>
    </row>
    <row r="36" spans="1:15" x14ac:dyDescent="0.25">
      <c r="A36" s="13"/>
      <c r="B36" s="10" t="s">
        <v>17</v>
      </c>
      <c r="C36" s="13"/>
      <c r="D36" s="13"/>
      <c r="E36" s="13"/>
      <c r="F36" s="1">
        <f>SUM(G36:M36)</f>
        <v>142.1</v>
      </c>
      <c r="G36" s="28">
        <f>SUM(G35)</f>
        <v>4.0999999999999996</v>
      </c>
      <c r="H36" s="34">
        <f t="shared" ref="H36:M36" si="12">SUM(H35)</f>
        <v>0</v>
      </c>
      <c r="I36" s="34">
        <f t="shared" si="12"/>
        <v>138</v>
      </c>
      <c r="J36" s="21">
        <f t="shared" si="12"/>
        <v>0</v>
      </c>
      <c r="K36" s="21">
        <f t="shared" si="12"/>
        <v>0</v>
      </c>
      <c r="L36" s="33">
        <f t="shared" ref="L36" si="13">SUM(L35)</f>
        <v>0</v>
      </c>
      <c r="M36" s="21">
        <f t="shared" si="12"/>
        <v>0</v>
      </c>
      <c r="N36" s="7"/>
      <c r="O36" s="27"/>
    </row>
    <row r="37" spans="1:15" x14ac:dyDescent="0.25">
      <c r="A37" s="36" t="s">
        <v>50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7"/>
      <c r="O37" s="27"/>
    </row>
    <row r="38" spans="1:15" ht="36.75" customHeight="1" x14ac:dyDescent="0.25">
      <c r="A38" s="37">
        <v>1</v>
      </c>
      <c r="B38" s="48" t="s">
        <v>19</v>
      </c>
      <c r="C38" s="37" t="s">
        <v>10</v>
      </c>
      <c r="D38" s="1" t="s">
        <v>38</v>
      </c>
      <c r="E38" s="1" t="s">
        <v>39</v>
      </c>
      <c r="F38" s="29">
        <f>SUM(G38:M38)</f>
        <v>358</v>
      </c>
      <c r="G38" s="1">
        <v>0</v>
      </c>
      <c r="H38" s="1">
        <v>179</v>
      </c>
      <c r="I38" s="1">
        <v>179</v>
      </c>
      <c r="J38" s="1">
        <v>0</v>
      </c>
      <c r="K38" s="1">
        <v>0</v>
      </c>
      <c r="L38" s="1">
        <v>0</v>
      </c>
      <c r="M38" s="1">
        <v>0</v>
      </c>
      <c r="N38" s="7"/>
      <c r="O38" s="27"/>
    </row>
    <row r="39" spans="1:15" ht="33.75" customHeight="1" x14ac:dyDescent="0.25">
      <c r="A39" s="44"/>
      <c r="B39" s="47"/>
      <c r="C39" s="44"/>
      <c r="D39" s="1" t="s">
        <v>11</v>
      </c>
      <c r="E39" s="1" t="s">
        <v>12</v>
      </c>
      <c r="F39" s="3">
        <f>SUM(G39:M39)</f>
        <v>1200.0999999999999</v>
      </c>
      <c r="G39" s="2">
        <v>718.5</v>
      </c>
      <c r="H39" s="2">
        <v>351.6</v>
      </c>
      <c r="I39" s="2">
        <v>130</v>
      </c>
      <c r="J39" s="2">
        <v>0</v>
      </c>
      <c r="K39" s="9">
        <v>0</v>
      </c>
      <c r="L39" s="9">
        <v>0</v>
      </c>
      <c r="M39" s="9">
        <v>0</v>
      </c>
      <c r="N39" s="7"/>
      <c r="O39" s="27"/>
    </row>
    <row r="40" spans="1:15" ht="27.75" customHeight="1" x14ac:dyDescent="0.25">
      <c r="A40" s="1">
        <v>2</v>
      </c>
      <c r="B40" s="8" t="s">
        <v>23</v>
      </c>
      <c r="C40" s="1" t="s">
        <v>10</v>
      </c>
      <c r="D40" s="1" t="s">
        <v>11</v>
      </c>
      <c r="E40" s="1" t="s">
        <v>12</v>
      </c>
      <c r="F40" s="3">
        <f>SUM(G40:M40)</f>
        <v>0</v>
      </c>
      <c r="G40" s="2">
        <v>0</v>
      </c>
      <c r="H40" s="2">
        <v>0</v>
      </c>
      <c r="I40" s="2">
        <v>0</v>
      </c>
      <c r="J40" s="2">
        <v>0</v>
      </c>
      <c r="K40" s="9">
        <v>0</v>
      </c>
      <c r="L40" s="9">
        <v>0</v>
      </c>
      <c r="M40" s="9">
        <v>0</v>
      </c>
      <c r="N40" s="7"/>
      <c r="O40" s="27"/>
    </row>
    <row r="41" spans="1:15" x14ac:dyDescent="0.25">
      <c r="A41" s="1"/>
      <c r="B41" s="10" t="s">
        <v>17</v>
      </c>
      <c r="C41" s="4"/>
      <c r="D41" s="1"/>
      <c r="E41" s="1"/>
      <c r="F41" s="3">
        <f>SUM(F38:F40)</f>
        <v>1558.1</v>
      </c>
      <c r="G41" s="3">
        <f>SUM(G39:G40)</f>
        <v>718.5</v>
      </c>
      <c r="H41" s="3">
        <f>SUM(H38:H40)</f>
        <v>530.6</v>
      </c>
      <c r="I41" s="3">
        <f>SUM(I38:I40)</f>
        <v>309</v>
      </c>
      <c r="J41" s="3">
        <f t="shared" ref="J41:M41" si="14">SUM(J39:J40)</f>
        <v>0</v>
      </c>
      <c r="K41" s="3">
        <f t="shared" si="14"/>
        <v>0</v>
      </c>
      <c r="L41" s="3">
        <f t="shared" ref="L41" si="15">SUM(L39:L40)</f>
        <v>0</v>
      </c>
      <c r="M41" s="3">
        <f t="shared" si="14"/>
        <v>0</v>
      </c>
      <c r="N41" s="11"/>
      <c r="O41" s="27"/>
    </row>
    <row r="42" spans="1:15" x14ac:dyDescent="0.25">
      <c r="A42" s="36" t="s">
        <v>51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7"/>
      <c r="O42" s="27"/>
    </row>
    <row r="43" spans="1:15" ht="45" x14ac:dyDescent="0.25">
      <c r="A43" s="1">
        <v>1</v>
      </c>
      <c r="B43" s="8" t="s">
        <v>20</v>
      </c>
      <c r="C43" s="1" t="s">
        <v>10</v>
      </c>
      <c r="D43" s="1" t="s">
        <v>11</v>
      </c>
      <c r="E43" s="1" t="s">
        <v>12</v>
      </c>
      <c r="F43" s="3">
        <f>SUM(G43:M43)</f>
        <v>3476</v>
      </c>
      <c r="G43" s="2">
        <v>1487.2</v>
      </c>
      <c r="H43" s="2">
        <v>575.6</v>
      </c>
      <c r="I43" s="2">
        <v>1413.2</v>
      </c>
      <c r="J43" s="2">
        <v>0</v>
      </c>
      <c r="K43" s="9">
        <v>0</v>
      </c>
      <c r="L43" s="9">
        <v>0</v>
      </c>
      <c r="M43" s="9">
        <v>0</v>
      </c>
      <c r="N43" s="7"/>
      <c r="O43" s="27"/>
    </row>
    <row r="44" spans="1:15" x14ac:dyDescent="0.25">
      <c r="A44" s="1"/>
      <c r="B44" s="10" t="s">
        <v>17</v>
      </c>
      <c r="C44" s="21"/>
      <c r="D44" s="1"/>
      <c r="E44" s="1"/>
      <c r="F44" s="3">
        <f>SUM(F43)</f>
        <v>3476</v>
      </c>
      <c r="G44" s="3">
        <f t="shared" ref="G44:M44" si="16">SUM(G43)</f>
        <v>1487.2</v>
      </c>
      <c r="H44" s="3">
        <f t="shared" si="16"/>
        <v>575.6</v>
      </c>
      <c r="I44" s="3">
        <f t="shared" si="16"/>
        <v>1413.2</v>
      </c>
      <c r="J44" s="3">
        <f t="shared" si="16"/>
        <v>0</v>
      </c>
      <c r="K44" s="3">
        <f t="shared" si="16"/>
        <v>0</v>
      </c>
      <c r="L44" s="3">
        <f t="shared" ref="L44" si="17">SUM(L43)</f>
        <v>0</v>
      </c>
      <c r="M44" s="3">
        <f t="shared" si="16"/>
        <v>0</v>
      </c>
      <c r="N44" s="11"/>
      <c r="O44" s="27"/>
    </row>
    <row r="45" spans="1:15" x14ac:dyDescent="0.25">
      <c r="A45" s="36" t="s">
        <v>52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7"/>
      <c r="O45" s="27"/>
    </row>
    <row r="46" spans="1:15" ht="22.5" x14ac:dyDescent="0.25">
      <c r="A46" s="37">
        <v>1</v>
      </c>
      <c r="B46" s="48" t="s">
        <v>9</v>
      </c>
      <c r="C46" s="37" t="s">
        <v>10</v>
      </c>
      <c r="D46" s="1" t="s">
        <v>42</v>
      </c>
      <c r="E46" s="1" t="s">
        <v>39</v>
      </c>
      <c r="F46" s="30">
        <f>SUM(G46:M46)</f>
        <v>248.1</v>
      </c>
      <c r="G46" s="1">
        <v>0</v>
      </c>
      <c r="H46" s="1">
        <v>248.1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7"/>
      <c r="O46" s="27"/>
    </row>
    <row r="47" spans="1:15" x14ac:dyDescent="0.25">
      <c r="A47" s="44"/>
      <c r="B47" s="47"/>
      <c r="C47" s="44"/>
      <c r="D47" s="1" t="s">
        <v>11</v>
      </c>
      <c r="E47" s="1" t="s">
        <v>12</v>
      </c>
      <c r="F47" s="3">
        <f t="shared" ref="F47:F51" si="18">SUM(G47:M47)</f>
        <v>61690.6</v>
      </c>
      <c r="G47" s="2">
        <v>9900.7999999999993</v>
      </c>
      <c r="H47" s="2">
        <v>11742.1</v>
      </c>
      <c r="I47" s="2">
        <v>9849.7999999999993</v>
      </c>
      <c r="J47" s="2">
        <v>7538.6</v>
      </c>
      <c r="K47" s="2">
        <v>7553.1</v>
      </c>
      <c r="L47" s="2">
        <v>7553.1</v>
      </c>
      <c r="M47" s="2">
        <v>7553.1</v>
      </c>
      <c r="N47" s="7"/>
      <c r="O47" s="27"/>
    </row>
    <row r="48" spans="1:15" x14ac:dyDescent="0.25">
      <c r="A48" s="1"/>
      <c r="B48" s="10" t="s">
        <v>17</v>
      </c>
      <c r="C48" s="21"/>
      <c r="D48" s="1"/>
      <c r="E48" s="1"/>
      <c r="F48" s="3">
        <f>SUM(F46:F47)</f>
        <v>61938.7</v>
      </c>
      <c r="G48" s="3">
        <f>SUM(G47)</f>
        <v>9900.7999999999993</v>
      </c>
      <c r="H48" s="3">
        <f>SUM(H46:H47)</f>
        <v>11990.2</v>
      </c>
      <c r="I48" s="3">
        <f t="shared" ref="I48:M48" si="19">SUM(I47)</f>
        <v>9849.7999999999993</v>
      </c>
      <c r="J48" s="3">
        <f t="shared" si="19"/>
        <v>7538.6</v>
      </c>
      <c r="K48" s="3">
        <f t="shared" si="19"/>
        <v>7553.1</v>
      </c>
      <c r="L48" s="3">
        <f t="shared" ref="L48" si="20">SUM(L47)</f>
        <v>7553.1</v>
      </c>
      <c r="M48" s="3">
        <f t="shared" si="19"/>
        <v>7553.1</v>
      </c>
      <c r="N48" s="11"/>
      <c r="O48" s="27"/>
    </row>
    <row r="49" spans="1:17" s="19" customFormat="1" x14ac:dyDescent="0.25">
      <c r="A49" s="14"/>
      <c r="B49" s="15" t="s">
        <v>21</v>
      </c>
      <c r="C49" s="16"/>
      <c r="D49" s="14"/>
      <c r="E49" s="14"/>
      <c r="F49" s="17">
        <f t="shared" si="18"/>
        <v>603496.19999999995</v>
      </c>
      <c r="G49" s="17">
        <f t="shared" ref="G49:M49" si="21">G15+G22+G27+G33+G36+G41+G44+G48</f>
        <v>128016.90000000002</v>
      </c>
      <c r="H49" s="17">
        <f t="shared" si="21"/>
        <v>98469.900000000009</v>
      </c>
      <c r="I49" s="17">
        <f t="shared" si="21"/>
        <v>113129.60000000001</v>
      </c>
      <c r="J49" s="17">
        <f t="shared" si="21"/>
        <v>65984.5</v>
      </c>
      <c r="K49" s="17">
        <f t="shared" si="21"/>
        <v>65965.100000000006</v>
      </c>
      <c r="L49" s="17">
        <f t="shared" ref="L49" si="22">L15+L22+L27+L33+L36+L41+L44+L48</f>
        <v>65965.100000000006</v>
      </c>
      <c r="M49" s="17">
        <f t="shared" si="21"/>
        <v>65965.100000000006</v>
      </c>
      <c r="N49" s="18"/>
      <c r="O49" s="27"/>
      <c r="P49" s="24"/>
      <c r="Q49" s="24"/>
    </row>
    <row r="50" spans="1:17" ht="42" x14ac:dyDescent="0.25">
      <c r="A50" s="1"/>
      <c r="B50" s="8"/>
      <c r="C50" s="8"/>
      <c r="D50" s="1"/>
      <c r="E50" s="4" t="s">
        <v>22</v>
      </c>
      <c r="F50" s="3">
        <f>F13+F14+F19+F21+F24+F29+F32+F35+F39+F40+F43+F47</f>
        <v>488802.99999999988</v>
      </c>
      <c r="G50" s="3">
        <f>G15+G22+G24+G29+G32+G35+G41+G44+G48</f>
        <v>84330.200000000012</v>
      </c>
      <c r="H50" s="3">
        <f>H13+H14+H19+H21+H24+H29+H32+H35+H39+H40+H43+H47</f>
        <v>74016.800000000003</v>
      </c>
      <c r="I50" s="3">
        <f>SUM(I15+I19+I21+I24+I29+I32+I36+I39+I44+I47)</f>
        <v>66576.2</v>
      </c>
      <c r="J50" s="31">
        <f>J13+J14+J19+J21+J24+J29+J32+J35++J39+J40+J43+J47</f>
        <v>65984.500000000015</v>
      </c>
      <c r="K50" s="31">
        <f>K13+K14+K19+K21+K24+K29+K32+K35++K39+K40+K43+K47</f>
        <v>65965.100000000006</v>
      </c>
      <c r="L50" s="31">
        <f>L13+L14+L19+L21+L24+L29+L32+L35++L39+L40+L43+L47</f>
        <v>65965.100000000006</v>
      </c>
      <c r="M50" s="31">
        <f>M13+M14+M19+M21+M24+M29+M32+M35++M39+M40+M43+M47</f>
        <v>65965.100000000006</v>
      </c>
      <c r="N50" s="7"/>
      <c r="O50" s="27"/>
    </row>
    <row r="51" spans="1:17" ht="42" x14ac:dyDescent="0.25">
      <c r="A51" s="1"/>
      <c r="B51" s="8"/>
      <c r="C51" s="8"/>
      <c r="D51" s="1"/>
      <c r="E51" s="23" t="s">
        <v>40</v>
      </c>
      <c r="F51" s="3">
        <f t="shared" si="18"/>
        <v>86950.1</v>
      </c>
      <c r="G51" s="3">
        <f t="shared" ref="G51:M51" si="23">G25+G30</f>
        <v>41991.6</v>
      </c>
      <c r="H51" s="3">
        <f>H17+H25+H30</f>
        <v>19161.099999999999</v>
      </c>
      <c r="I51" s="3">
        <f>SUM(I17+I25+I30)</f>
        <v>25797.4</v>
      </c>
      <c r="J51" s="31">
        <f t="shared" si="23"/>
        <v>0</v>
      </c>
      <c r="K51" s="31">
        <f t="shared" si="23"/>
        <v>0</v>
      </c>
      <c r="L51" s="31">
        <f t="shared" ref="L51" si="24">L25+L30</f>
        <v>0</v>
      </c>
      <c r="M51" s="31">
        <f t="shared" si="23"/>
        <v>0</v>
      </c>
    </row>
    <row r="52" spans="1:17" ht="42" x14ac:dyDescent="0.25">
      <c r="A52" s="1"/>
      <c r="B52" s="8"/>
      <c r="C52" s="8"/>
      <c r="D52" s="1"/>
      <c r="E52" s="23" t="s">
        <v>41</v>
      </c>
      <c r="F52" s="3">
        <f>F18+F20+F26+F31+F38+F46</f>
        <v>27743.1</v>
      </c>
      <c r="G52" s="3">
        <f t="shared" ref="G52:M52" si="25">G26+G31</f>
        <v>1695.1</v>
      </c>
      <c r="H52" s="3">
        <f>H18+H20+H26+H31+H38+H46</f>
        <v>5292</v>
      </c>
      <c r="I52" s="3">
        <f>SUM(I18+I20+I26+I31+I38)</f>
        <v>20756</v>
      </c>
      <c r="J52" s="31">
        <f t="shared" si="25"/>
        <v>0</v>
      </c>
      <c r="K52" s="31">
        <f t="shared" si="25"/>
        <v>0</v>
      </c>
      <c r="L52" s="31">
        <f t="shared" ref="L52" si="26">L26+L31</f>
        <v>0</v>
      </c>
      <c r="M52" s="31">
        <f t="shared" si="25"/>
        <v>0</v>
      </c>
    </row>
    <row r="53" spans="1:17" s="26" customFormat="1" x14ac:dyDescent="0.25">
      <c r="F53" s="27"/>
      <c r="G53" s="27"/>
      <c r="H53" s="27"/>
      <c r="I53" s="27"/>
      <c r="J53" s="27"/>
      <c r="K53" s="27"/>
      <c r="L53" s="27"/>
      <c r="M53" s="27"/>
    </row>
  </sheetData>
  <mergeCells count="33">
    <mergeCell ref="A46:A47"/>
    <mergeCell ref="C46:C47"/>
    <mergeCell ref="B46:B47"/>
    <mergeCell ref="C29:C31"/>
    <mergeCell ref="B24:B26"/>
    <mergeCell ref="C24:C26"/>
    <mergeCell ref="C38:C39"/>
    <mergeCell ref="B38:B39"/>
    <mergeCell ref="A38:A39"/>
    <mergeCell ref="A42:M42"/>
    <mergeCell ref="A45:M45"/>
    <mergeCell ref="C17:C19"/>
    <mergeCell ref="A17:A19"/>
    <mergeCell ref="B17:B19"/>
    <mergeCell ref="C20:C21"/>
    <mergeCell ref="A20:A21"/>
    <mergeCell ref="B20:B21"/>
    <mergeCell ref="A8:M8"/>
    <mergeCell ref="A37:M37"/>
    <mergeCell ref="A34:M34"/>
    <mergeCell ref="A28:M28"/>
    <mergeCell ref="A12:M12"/>
    <mergeCell ref="A16:M16"/>
    <mergeCell ref="A23:M23"/>
    <mergeCell ref="F10:M10"/>
    <mergeCell ref="A10:A11"/>
    <mergeCell ref="B10:B11"/>
    <mergeCell ref="C10:C11"/>
    <mergeCell ref="D10:D11"/>
    <mergeCell ref="E10:E11"/>
    <mergeCell ref="A24:A26"/>
    <mergeCell ref="A29:A31"/>
    <mergeCell ref="B29:B31"/>
  </mergeCells>
  <pageMargins left="0.31496062992125984" right="0.31496062992125984" top="0.35433070866141736" bottom="0.35433070866141736" header="0.31496062992125984" footer="0.31496062992125984"/>
  <pageSetup paperSize="9" scale="80" fitToWidth="0" fitToHeight="0" orientation="landscape" r:id="rId1"/>
  <rowBreaks count="1" manualBreakCount="1">
    <brk id="2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05022021</vt:lpstr>
      <vt:lpstr>Лист2</vt:lpstr>
      <vt:lpstr>Лист3</vt:lpstr>
      <vt:lpstr>'05022021'!Заголовки_для_печати</vt:lpstr>
      <vt:lpstr>'05022021'!Область_печати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2021-10-25T11:18:09Z</dcterms:modified>
</cp:coreProperties>
</file>