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01012019" sheetId="1" r:id="rId1"/>
    <sheet name="Лист2" sheetId="2" r:id="rId2"/>
    <sheet name="Лист3" sheetId="3" r:id="rId3"/>
  </sheets>
  <definedNames>
    <definedName name="_xlnm.Print_Titles" localSheetId="0">'01012019'!$10:$11</definedName>
    <definedName name="_xlnm.Print_Area" localSheetId="0">'01012019'!$A$1:$L$137</definedName>
  </definedNames>
  <calcPr calcId="145621"/>
</workbook>
</file>

<file path=xl/calcChain.xml><?xml version="1.0" encoding="utf-8"?>
<calcChain xmlns="http://schemas.openxmlformats.org/spreadsheetml/2006/main">
  <c r="J137" i="1" l="1"/>
  <c r="N84" i="1"/>
  <c r="F84" i="1"/>
  <c r="N48" i="1"/>
  <c r="O27" i="1"/>
  <c r="O25" i="1"/>
  <c r="J136" i="1"/>
  <c r="K136" i="1"/>
  <c r="L136" i="1"/>
  <c r="G136" i="1"/>
  <c r="H136" i="1"/>
  <c r="I136" i="1"/>
  <c r="G137" i="1"/>
  <c r="H137" i="1"/>
  <c r="I137" i="1"/>
  <c r="K137" i="1"/>
  <c r="L137" i="1"/>
  <c r="F15" i="1"/>
  <c r="F16" i="1"/>
  <c r="F17" i="1"/>
  <c r="F18" i="1"/>
  <c r="F19" i="1"/>
  <c r="F20" i="1"/>
  <c r="F21" i="1"/>
  <c r="F14" i="1"/>
  <c r="F22" i="1"/>
  <c r="F25" i="1"/>
  <c r="F26" i="1"/>
  <c r="F27" i="1"/>
  <c r="F28" i="1"/>
  <c r="F29" i="1"/>
  <c r="F30" i="1"/>
  <c r="F31" i="1"/>
  <c r="F32" i="1"/>
  <c r="F33" i="1"/>
  <c r="F34" i="1"/>
  <c r="F35" i="1"/>
  <c r="F36" i="1"/>
  <c r="F24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6" i="1" s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5" i="1"/>
  <c r="F39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88" i="1"/>
  <c r="F125" i="1"/>
  <c r="J86" i="1"/>
  <c r="O84" i="1" s="1"/>
  <c r="F128" i="1"/>
  <c r="J122" i="1"/>
  <c r="N114" i="1"/>
  <c r="O83" i="1"/>
  <c r="N83" i="1"/>
  <c r="P84" i="1" l="1"/>
  <c r="J134" i="1"/>
  <c r="J135" i="1" s="1"/>
  <c r="P83" i="1"/>
  <c r="N121" i="1"/>
  <c r="F37" i="1"/>
  <c r="F137" i="1"/>
  <c r="F86" i="1"/>
  <c r="F122" i="1"/>
  <c r="I122" i="1"/>
  <c r="I86" i="1"/>
  <c r="I134" i="1" s="1"/>
  <c r="I135" i="1" s="1"/>
  <c r="I37" i="1" l="1"/>
  <c r="G133" i="1" l="1"/>
  <c r="H133" i="1"/>
  <c r="I133" i="1"/>
  <c r="J133" i="1"/>
  <c r="K133" i="1"/>
  <c r="L133" i="1"/>
  <c r="F129" i="1"/>
  <c r="F130" i="1"/>
  <c r="F131" i="1"/>
  <c r="F132" i="1"/>
  <c r="F127" i="1"/>
  <c r="F133" i="1" s="1"/>
  <c r="F134" i="1" s="1"/>
  <c r="F135" i="1" s="1"/>
  <c r="G122" i="1"/>
  <c r="H122" i="1"/>
  <c r="K122" i="1"/>
  <c r="L122" i="1"/>
  <c r="G86" i="1"/>
  <c r="G134" i="1" s="1"/>
  <c r="G135" i="1" s="1"/>
  <c r="H86" i="1"/>
  <c r="H134" i="1" s="1"/>
  <c r="H135" i="1" s="1"/>
  <c r="K86" i="1"/>
  <c r="K134" i="1" s="1"/>
  <c r="K135" i="1" s="1"/>
  <c r="L86" i="1"/>
  <c r="L134" i="1" s="1"/>
  <c r="L135" i="1" s="1"/>
  <c r="G37" i="1"/>
  <c r="H37" i="1"/>
  <c r="J37" i="1"/>
  <c r="K37" i="1"/>
  <c r="L37" i="1"/>
  <c r="G22" i="1" l="1"/>
  <c r="H22" i="1"/>
  <c r="I22" i="1"/>
  <c r="J22" i="1"/>
  <c r="K22" i="1"/>
  <c r="L22" i="1"/>
</calcChain>
</file>

<file path=xl/sharedStrings.xml><?xml version="1.0" encoding="utf-8"?>
<sst xmlns="http://schemas.openxmlformats.org/spreadsheetml/2006/main" count="474" uniqueCount="143">
  <si>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</si>
  <si>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</si>
  <si>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</si>
  <si>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</si>
  <si>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</si>
  <si>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</si>
  <si>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</si>
  <si>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2015 год</t>
  </si>
  <si>
    <t>2016 год</t>
  </si>
  <si>
    <t>2017 год</t>
  </si>
  <si>
    <t>2018 год</t>
  </si>
  <si>
    <t>2019 год</t>
  </si>
  <si>
    <t>2020 год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</si>
  <si>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«Обеспечение деятельности и функций органов Администрации городского поселения Чишминский поссовет муниципального района Чишминский район» на 2015-2020 годы</t>
    </r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</si>
  <si>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</si>
  <si>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</si>
  <si>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</si>
  <si>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</si>
  <si>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</si>
  <si>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Выходное пособие при ликвидации МАУ СКЦ «Дворец бракосочетания»</t>
  </si>
  <si>
    <t>I квартал</t>
  </si>
  <si>
    <t>Выходное пособие при ликвидации МУП «Киносеть»</t>
  </si>
  <si>
    <t>IV квартал</t>
  </si>
  <si>
    <t>Выходное пособие при реорганизации МУП Рынок «Чишмэ»</t>
  </si>
  <si>
    <t>Возмещение судебных издержек и расходов за проведение экспертизы</t>
  </si>
  <si>
    <t>I полугодие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</si>
  <si>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</si>
  <si>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Прочие расходы (выборы депутатов, кадастровые работы)</t>
  </si>
  <si>
    <t>ИТОГО</t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</si>
  <si>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2015-2020 годы</t>
    </r>
  </si>
  <si>
    <t>Содержание дорог в летнее и в зимнее время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</si>
  <si>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</si>
  <si>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>Содержание светофорных объектов и дорожных знаков по р.п.Чишмы</t>
  </si>
  <si>
    <t>Текущий ремонт светофорных объектов</t>
  </si>
  <si>
    <t>Установка и изготовление стоек дорожных знаков, бланков в р.п. Чишмы</t>
  </si>
  <si>
    <t>Составление сметной документации на ремонт дорог и тротуаров</t>
  </si>
  <si>
    <t>Технадзор на ремонт дорог и тротуаров</t>
  </si>
  <si>
    <t>Разработка программы комплексного развития транспортной инфраструктуры в р.п. Чишмы</t>
  </si>
  <si>
    <t>Изготовление дорожных знаков</t>
  </si>
  <si>
    <t>МБ трансферты на текущий ремонт дорог</t>
  </si>
  <si>
    <t>Кадастровые работы по уточнению на сооружение по объекту "Автомобильная дорога"</t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</si>
  <si>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2015-2020 годы</t>
    </r>
  </si>
  <si>
    <t>Капитальный ремонт жилищного фонда</t>
  </si>
  <si>
    <t>Переселение граждан из аварийного жилищного фонда</t>
  </si>
  <si>
    <t>Бюджет РБ</t>
  </si>
  <si>
    <t>Изготовление табличек о расселении из аварийного жилья</t>
  </si>
  <si>
    <t>Оформление. исходных документов под малоэтажное строительство в р.п.Чишмы ул. Центральная МУП "Архитектура и градостроительство"</t>
  </si>
  <si>
    <t>Технадзор на капитальный ремонт жилых домов ул. Социалистическая, Элеваторная, Трактовая</t>
  </si>
  <si>
    <t>II квартал</t>
  </si>
  <si>
    <t>Убытки по бане</t>
  </si>
  <si>
    <t>Техническое обслуживание водопроводных сетей</t>
  </si>
  <si>
    <t>Текущий ремонт водопровода</t>
  </si>
  <si>
    <t>Субсидия на КР наружных сетей водоснабжения и водоотведения и КР скважин Исаковского водозабора</t>
  </si>
  <si>
    <t>III квартал</t>
  </si>
  <si>
    <t>Субсидия МУП «Чишмыэнергосервис» - на приобретение аварийного резерва дизельного топлива  для котельной № 1 р.п. Чишмы</t>
  </si>
  <si>
    <t>Субсидия на возмещение затрат МУП «ЧКБО»</t>
  </si>
  <si>
    <t>Разработка схем водоотведения и водоснабжения ГП, разработка комплексного плана развития ГП</t>
  </si>
  <si>
    <t>1 полугодие</t>
  </si>
  <si>
    <t xml:space="preserve">Исследование и разработка инструкции о порядке ведения мониторинга, исследование и разработка проекта мониторинга безопасности Калмашевского водохранилище </t>
  </si>
  <si>
    <t xml:space="preserve">Субсидий на выполнение кадастровых работ для постановки.на кадастровый учет объектов электроэнергетики </t>
  </si>
  <si>
    <t>Разработка сметной документации КР сборного водовода Исаковского водозабора</t>
  </si>
  <si>
    <t>За потребление ХВС для заливки катка</t>
  </si>
  <si>
    <t xml:space="preserve">На обеспечение устойчивого функционирования организации коммунального комплекса </t>
  </si>
  <si>
    <t>2 127,0</t>
  </si>
  <si>
    <t>На регистрацию прав муниципальной собственности на объекты энергетики и коммунальной сферы</t>
  </si>
  <si>
    <t>Строительство тротуара по ул.Гизатуллинар.п.Чишмы</t>
  </si>
  <si>
    <t>ГП Чишминскийпоссовет</t>
  </si>
  <si>
    <t>Преддекларационные работы Калмашевского водохранилища</t>
  </si>
  <si>
    <t>МУП «Чишмыэнергосервис» - субсидия на мероприятие по энергосбережению и повышению энергетической эффективности (автоатизация котельной РДК)</t>
  </si>
  <si>
    <t>Текущий ремонт жилья, находящегося в муниципальной собственности по ул. Лесная,ул.Строительная,д.5, ул.Кирова,д.58</t>
  </si>
  <si>
    <t>Изготовление проекта перепланировки квартир  ул.Лесная</t>
  </si>
  <si>
    <t>Техназор на ремонт жилья, находящегося в муниципальной собственности по ул.Ленина, Лесная</t>
  </si>
  <si>
    <t>Обследование технического состояния объектов многоквартирных домов на необходимость проведения и объема ремонта для определения дальнейшей эксплуатации в р.п.Чишмы</t>
  </si>
  <si>
    <t>Инвестиционная программа</t>
  </si>
  <si>
    <t>Инвестиционная программа софинансирование ГП</t>
  </si>
  <si>
    <t>Отопление нежилых помещений</t>
  </si>
  <si>
    <t>Капитальный ремонт жилья, находящегося в муниципальной собственности по ул. Ленина</t>
  </si>
  <si>
    <t>Содержание и техническое обслуживание нежилых помещений</t>
  </si>
  <si>
    <t>Снос аварийного жилья и технадзор</t>
  </si>
  <si>
    <t>ЕРКЦ за обслуживание</t>
  </si>
  <si>
    <t xml:space="preserve">Проектно-сметная документация на газоснабжение </t>
  </si>
  <si>
    <t>1 000,0</t>
  </si>
  <si>
    <t>Судебные по жилищному вопросу</t>
  </si>
  <si>
    <t>Технологическое присоединение ул.Строительная,д.5</t>
  </si>
  <si>
    <t>Техническое обслуживание ГТС Калмашевское водохранилище</t>
  </si>
  <si>
    <t xml:space="preserve">ИТОГО </t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</si>
  <si>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2015-2020 годы</t>
    </r>
  </si>
  <si>
    <t>Уличное освещение</t>
  </si>
  <si>
    <t>Озеленение</t>
  </si>
  <si>
    <t>Содержание аллеи</t>
  </si>
  <si>
    <t>Содержание и ремонт автобусных остановок</t>
  </si>
  <si>
    <t>Содержание путепроводов</t>
  </si>
  <si>
    <t>Изготовление баннера, флагов</t>
  </si>
  <si>
    <t>Изготовление гирлянды из флажков на Сабантуй</t>
  </si>
  <si>
    <t>Аккарицидная обработка места проведения сабантуя</t>
  </si>
  <si>
    <t>Содержание мест захоронений</t>
  </si>
  <si>
    <t>Санмероприятия</t>
  </si>
  <si>
    <t>Ремонт огораживание улиц, парков</t>
  </si>
  <si>
    <t>Содержание обелиска и Калмашевского водохранилища, техническое обслуживание уличного освещения</t>
  </si>
  <si>
    <t>Страхование Калмашевского водохранилище</t>
  </si>
  <si>
    <t xml:space="preserve">Субсидия по благоустройству  </t>
  </si>
  <si>
    <t>Приобретение основных средств</t>
  </si>
  <si>
    <t>Установка хоккейной коробки мкр.Юбилейныйр.п.Чишмы</t>
  </si>
  <si>
    <t>На приобретение, установка и обслуживание контейнеров для сбора опасных отходов</t>
  </si>
  <si>
    <t>Прочие расходы</t>
  </si>
  <si>
    <t>Реконструкция сетей уличного освещения в р.п. Чишмы</t>
  </si>
  <si>
    <t>Капитальный ремонт моста через реку Карамалы</t>
  </si>
  <si>
    <t>Проект пешеходного моста</t>
  </si>
  <si>
    <t>Приоритеная поддержка местных инициатив</t>
  </si>
  <si>
    <t>II полугодие</t>
  </si>
  <si>
    <t>Работы по устройству ледового городка в р.п. Чишмы</t>
  </si>
  <si>
    <t>Субсидии на софинансирование расходных обязательств (Реальные дела)</t>
  </si>
  <si>
    <t>Охрана новогоднего городка</t>
  </si>
  <si>
    <t>Софинансирование Реальные дела</t>
  </si>
  <si>
    <t>Содержание и обслуживание фонтана на проспекте Дружбы</t>
  </si>
  <si>
    <r>
      <t>Подпрограмма 5. «</t>
    </r>
    <r>
      <rPr>
        <sz val="8"/>
        <color rgb="FF000000"/>
        <rFont val="Times New Roman"/>
        <family val="1"/>
        <charset val="204"/>
      </rPr>
      <t>Государственная поддержка в сфере культуры, кинематографии» на 2015-2020 годы</t>
    </r>
  </si>
  <si>
    <t>Предоставление субсидии в целях возмещения затрат по обслуживанию населения публичной демонстрации кинофильмов МУП «Киносеть»</t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</si>
  <si>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2015-2020 годы</t>
    </r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</si>
  <si>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</si>
  <si>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</si>
  <si>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Определение рыночной стоимости земельного участка, транспортных средств</t>
  </si>
  <si>
    <t>Информационно консультационные услуги по определению рыночной стоимости нежелых зданий</t>
  </si>
  <si>
    <t>ВСЕГО</t>
  </si>
  <si>
    <t>- за счет средств бюджета ГП</t>
  </si>
  <si>
    <t>-за счет средств бюджета РБ</t>
  </si>
  <si>
    <t>Оплата услуг отопления</t>
  </si>
  <si>
    <t>Оплата услуг холодного водоснабжения</t>
  </si>
  <si>
    <t>Текущий ремонт (ремонт)</t>
  </si>
  <si>
    <t>Другие расходы по содержанию имущества</t>
  </si>
  <si>
    <t>Иные работы и услуги</t>
  </si>
  <si>
    <t>Безвозмездные перечисления государственным и муниципальным организациям</t>
  </si>
  <si>
    <t>Приобретение материалов</t>
  </si>
  <si>
    <t>Услуги по охране (в том числе вневедомственной и пожарной)</t>
  </si>
  <si>
    <t>Приложение №2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</si>
  <si>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</si>
  <si>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</si>
  <si>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</si>
  <si>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</si>
  <si>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Чишминский район» на 2015-2020 года</t>
  </si>
  <si>
    <t>План мероприятий Программы</t>
  </si>
  <si>
    <t>Благоустройство сквера на ул.Революциоонная,19</t>
  </si>
  <si>
    <t>Бюджет МР</t>
  </si>
  <si>
    <t>-за счет средств бюджета 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</si>
</sst>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164" fontId="0" fillId="0" borderId="0" xfId="0" applyNumberFormat="1" applyFill="1"/>
    <xf numFmtId="164" fontId="9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 applyBorder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42"/>
  <sheetViews>
    <sheetView tabSelected="1" zoomScale="90" zoomScaleNormal="90" workbookViewId="0">
      <selection activeCell="A24" sqref="A24:A36"/>
    </sheetView>
  </sheetViews>
  <sheetFormatPr defaultRowHeight="15" x14ac:dyDescent="0.25"/>
  <cols>
    <col min="1" max="1" width="4.42578125" style="5" customWidth="1"/>
    <col min="2" max="2" width="37.7109375" style="5" customWidth="1"/>
    <col min="3" max="3" width="12.140625" style="5" customWidth="1"/>
    <col min="4" max="4" width="11.140625" style="5" customWidth="1"/>
    <col min="5" max="16384" width="9.140625" style="5"/>
  </cols>
  <sheetData>
    <row r="1" spans="1:13" x14ac:dyDescent="0.25">
      <c r="L1" s="28" t="s">
        <v>133</v>
      </c>
    </row>
    <row r="2" spans="1:13" x14ac:dyDescent="0.25">
      <c r="L2" s="28" t="s">
        <v>134</v>
      </c>
    </row>
    <row r="3" spans="1:13" x14ac:dyDescent="0.25">
      <c r="L3" s="28" t="s">
        <v>135</v>
      </c>
    </row>
    <row r="4" spans="1:13" x14ac:dyDescent="0.25">
      <c r="L4" s="28" t="s">
        <v>136</v>
      </c>
    </row>
    <row r="5" spans="1:13" x14ac:dyDescent="0.25">
      <c r="L5" s="28" t="s">
        <v>137</v>
      </c>
    </row>
    <row r="6" spans="1:13" x14ac:dyDescent="0.25">
      <c r="L6" s="28" t="s">
        <v>138</v>
      </c>
    </row>
    <row r="7" spans="1:13" x14ac:dyDescent="0.25">
      <c r="L7" s="28"/>
    </row>
    <row r="8" spans="1:13" x14ac:dyDescent="0.25">
      <c r="A8" s="30" t="s">
        <v>139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10" spans="1:13" x14ac:dyDescent="0.25">
      <c r="A10" s="31" t="s">
        <v>0</v>
      </c>
      <c r="B10" s="31" t="s">
        <v>1</v>
      </c>
      <c r="C10" s="31" t="s">
        <v>2</v>
      </c>
      <c r="D10" s="31" t="s">
        <v>3</v>
      </c>
      <c r="E10" s="31" t="s">
        <v>4</v>
      </c>
      <c r="F10" s="31" t="s">
        <v>5</v>
      </c>
      <c r="G10" s="31"/>
      <c r="H10" s="31"/>
      <c r="I10" s="31"/>
      <c r="J10" s="31"/>
      <c r="K10" s="31"/>
      <c r="L10" s="31"/>
      <c r="M10" s="6"/>
    </row>
    <row r="11" spans="1:13" x14ac:dyDescent="0.25">
      <c r="A11" s="31"/>
      <c r="B11" s="31"/>
      <c r="C11" s="31"/>
      <c r="D11" s="31"/>
      <c r="E11" s="31"/>
      <c r="F11" s="25" t="s">
        <v>6</v>
      </c>
      <c r="G11" s="25" t="s">
        <v>7</v>
      </c>
      <c r="H11" s="25" t="s">
        <v>8</v>
      </c>
      <c r="I11" s="25" t="s">
        <v>9</v>
      </c>
      <c r="J11" s="25" t="s">
        <v>10</v>
      </c>
      <c r="K11" s="25" t="s">
        <v>11</v>
      </c>
      <c r="L11" s="25" t="s">
        <v>12</v>
      </c>
      <c r="M11" s="6"/>
    </row>
    <row r="12" spans="1:13" x14ac:dyDescent="0.25">
      <c r="A12" s="3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6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6"/>
    </row>
    <row r="14" spans="1:13" ht="33.75" x14ac:dyDescent="0.25">
      <c r="A14" s="1">
        <v>1</v>
      </c>
      <c r="B14" s="7" t="s">
        <v>14</v>
      </c>
      <c r="C14" s="1" t="s">
        <v>15</v>
      </c>
      <c r="D14" s="1" t="s">
        <v>16</v>
      </c>
      <c r="E14" s="1" t="s">
        <v>17</v>
      </c>
      <c r="F14" s="3">
        <f>SUM(G14:L14)</f>
        <v>25546.199999999997</v>
      </c>
      <c r="G14" s="2">
        <v>8894.2999999999993</v>
      </c>
      <c r="H14" s="2">
        <v>7700.4</v>
      </c>
      <c r="I14" s="2">
        <v>8951.5</v>
      </c>
      <c r="J14" s="2">
        <v>0</v>
      </c>
      <c r="K14" s="8">
        <v>0</v>
      </c>
      <c r="L14" s="8">
        <v>0</v>
      </c>
      <c r="M14" s="6"/>
    </row>
    <row r="15" spans="1:13" ht="33.75" x14ac:dyDescent="0.25">
      <c r="A15" s="1">
        <v>2</v>
      </c>
      <c r="B15" s="7" t="s">
        <v>18</v>
      </c>
      <c r="C15" s="1" t="s">
        <v>15</v>
      </c>
      <c r="D15" s="1" t="s">
        <v>16</v>
      </c>
      <c r="E15" s="1" t="s">
        <v>17</v>
      </c>
      <c r="F15" s="3">
        <f t="shared" ref="F15:F21" si="0">SUM(G15:L15)</f>
        <v>100</v>
      </c>
      <c r="G15" s="2">
        <v>0</v>
      </c>
      <c r="H15" s="2">
        <v>0</v>
      </c>
      <c r="I15" s="2">
        <v>0</v>
      </c>
      <c r="J15" s="2">
        <v>0</v>
      </c>
      <c r="K15" s="8">
        <v>50</v>
      </c>
      <c r="L15" s="8">
        <v>50</v>
      </c>
      <c r="M15" s="6"/>
    </row>
    <row r="16" spans="1:13" ht="33.75" x14ac:dyDescent="0.25">
      <c r="A16" s="1">
        <v>3</v>
      </c>
      <c r="B16" s="7" t="s">
        <v>19</v>
      </c>
      <c r="C16" s="1" t="s">
        <v>15</v>
      </c>
      <c r="D16" s="1" t="s">
        <v>20</v>
      </c>
      <c r="E16" s="1" t="s">
        <v>17</v>
      </c>
      <c r="F16" s="3">
        <f t="shared" si="0"/>
        <v>98.3</v>
      </c>
      <c r="G16" s="2">
        <v>98.3</v>
      </c>
      <c r="H16" s="2">
        <v>0</v>
      </c>
      <c r="I16" s="2">
        <v>0</v>
      </c>
      <c r="J16" s="2">
        <v>0</v>
      </c>
      <c r="K16" s="8">
        <v>0</v>
      </c>
      <c r="L16" s="8">
        <v>0</v>
      </c>
      <c r="M16" s="6"/>
    </row>
    <row r="17" spans="1:15" ht="33.75" x14ac:dyDescent="0.25">
      <c r="A17" s="1">
        <v>4</v>
      </c>
      <c r="B17" s="7" t="s">
        <v>21</v>
      </c>
      <c r="C17" s="1" t="s">
        <v>15</v>
      </c>
      <c r="D17" s="1" t="s">
        <v>22</v>
      </c>
      <c r="E17" s="1" t="s">
        <v>17</v>
      </c>
      <c r="F17" s="3">
        <f t="shared" si="0"/>
        <v>14.7</v>
      </c>
      <c r="G17" s="2">
        <v>14.7</v>
      </c>
      <c r="H17" s="2">
        <v>0</v>
      </c>
      <c r="I17" s="2">
        <v>0</v>
      </c>
      <c r="J17" s="2">
        <v>0</v>
      </c>
      <c r="K17" s="8">
        <v>0</v>
      </c>
      <c r="L17" s="8">
        <v>0</v>
      </c>
      <c r="M17" s="6"/>
    </row>
    <row r="18" spans="1:15" ht="33.75" x14ac:dyDescent="0.25">
      <c r="A18" s="1">
        <v>5</v>
      </c>
      <c r="B18" s="7" t="s">
        <v>23</v>
      </c>
      <c r="C18" s="1" t="s">
        <v>15</v>
      </c>
      <c r="D18" s="1" t="s">
        <v>20</v>
      </c>
      <c r="E18" s="1" t="s">
        <v>17</v>
      </c>
      <c r="F18" s="3">
        <f t="shared" si="0"/>
        <v>10.8</v>
      </c>
      <c r="G18" s="2">
        <v>0</v>
      </c>
      <c r="H18" s="2">
        <v>10.8</v>
      </c>
      <c r="I18" s="2">
        <v>0</v>
      </c>
      <c r="J18" s="2">
        <v>0</v>
      </c>
      <c r="K18" s="8">
        <v>0</v>
      </c>
      <c r="L18" s="8">
        <v>0</v>
      </c>
      <c r="M18" s="6"/>
    </row>
    <row r="19" spans="1:15" ht="33.75" x14ac:dyDescent="0.25">
      <c r="A19" s="1">
        <v>6</v>
      </c>
      <c r="B19" s="7" t="s">
        <v>24</v>
      </c>
      <c r="C19" s="1" t="s">
        <v>15</v>
      </c>
      <c r="D19" s="1" t="s">
        <v>25</v>
      </c>
      <c r="E19" s="1" t="s">
        <v>17</v>
      </c>
      <c r="F19" s="3">
        <f t="shared" si="0"/>
        <v>45.8</v>
      </c>
      <c r="G19" s="2">
        <v>45.8</v>
      </c>
      <c r="H19" s="2">
        <v>0</v>
      </c>
      <c r="I19" s="2">
        <v>0</v>
      </c>
      <c r="J19" s="2">
        <v>0</v>
      </c>
      <c r="K19" s="8">
        <v>0</v>
      </c>
      <c r="L19" s="8">
        <v>0</v>
      </c>
      <c r="M19" s="6"/>
    </row>
    <row r="20" spans="1:15" ht="78.75" x14ac:dyDescent="0.25">
      <c r="A20" s="1">
        <v>7</v>
      </c>
      <c r="B20" s="7" t="s">
        <v>26</v>
      </c>
      <c r="C20" s="1" t="s">
        <v>15</v>
      </c>
      <c r="D20" s="1" t="s">
        <v>16</v>
      </c>
      <c r="E20" s="1" t="s">
        <v>17</v>
      </c>
      <c r="F20" s="3">
        <f t="shared" si="0"/>
        <v>17350.500000000004</v>
      </c>
      <c r="G20" s="2">
        <v>4729.1000000000004</v>
      </c>
      <c r="H20" s="2">
        <v>4087.3</v>
      </c>
      <c r="I20" s="2">
        <v>3714.1</v>
      </c>
      <c r="J20" s="2">
        <v>4471.2</v>
      </c>
      <c r="K20" s="8">
        <v>174.4</v>
      </c>
      <c r="L20" s="8">
        <v>174.4</v>
      </c>
      <c r="M20" s="6"/>
    </row>
    <row r="21" spans="1:15" ht="33.75" x14ac:dyDescent="0.25">
      <c r="A21" s="1">
        <v>8</v>
      </c>
      <c r="B21" s="7" t="s">
        <v>27</v>
      </c>
      <c r="C21" s="1" t="s">
        <v>15</v>
      </c>
      <c r="D21" s="1" t="s">
        <v>16</v>
      </c>
      <c r="E21" s="1" t="s">
        <v>17</v>
      </c>
      <c r="F21" s="3">
        <f t="shared" si="0"/>
        <v>45</v>
      </c>
      <c r="G21" s="2">
        <v>0</v>
      </c>
      <c r="H21" s="2">
        <v>45</v>
      </c>
      <c r="I21" s="2">
        <v>0</v>
      </c>
      <c r="J21" s="2">
        <v>0</v>
      </c>
      <c r="K21" s="2">
        <v>0</v>
      </c>
      <c r="L21" s="2">
        <v>0</v>
      </c>
      <c r="M21" s="6"/>
    </row>
    <row r="22" spans="1:15" x14ac:dyDescent="0.25">
      <c r="A22" s="1"/>
      <c r="B22" s="9" t="s">
        <v>28</v>
      </c>
      <c r="C22" s="25"/>
      <c r="D22" s="25"/>
      <c r="E22" s="25"/>
      <c r="F22" s="3">
        <f>SUM(F14:F21)</f>
        <v>43211.3</v>
      </c>
      <c r="G22" s="3">
        <f t="shared" ref="G22:L22" si="1">SUM(G14:G21)</f>
        <v>13782.199999999999</v>
      </c>
      <c r="H22" s="3">
        <f t="shared" si="1"/>
        <v>11843.5</v>
      </c>
      <c r="I22" s="3">
        <f t="shared" si="1"/>
        <v>12665.6</v>
      </c>
      <c r="J22" s="3">
        <f t="shared" si="1"/>
        <v>4471.2</v>
      </c>
      <c r="K22" s="3">
        <f t="shared" si="1"/>
        <v>224.4</v>
      </c>
      <c r="L22" s="3">
        <f t="shared" si="1"/>
        <v>224.4</v>
      </c>
      <c r="M22" s="6"/>
    </row>
    <row r="23" spans="1:15" x14ac:dyDescent="0.25">
      <c r="A23" s="31" t="s">
        <v>29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10"/>
    </row>
    <row r="24" spans="1:15" ht="33.75" x14ac:dyDescent="0.25">
      <c r="A24" s="1">
        <v>1</v>
      </c>
      <c r="B24" s="11" t="s">
        <v>30</v>
      </c>
      <c r="C24" s="1" t="s">
        <v>15</v>
      </c>
      <c r="D24" s="1" t="s">
        <v>16</v>
      </c>
      <c r="E24" s="1" t="s">
        <v>17</v>
      </c>
      <c r="F24" s="3">
        <f>SUM(G24:L24)</f>
        <v>27764.6</v>
      </c>
      <c r="G24" s="2">
        <v>2070.6999999999998</v>
      </c>
      <c r="H24" s="2">
        <v>3328.2</v>
      </c>
      <c r="I24" s="2">
        <v>6851.9</v>
      </c>
      <c r="J24" s="2">
        <v>5317.8</v>
      </c>
      <c r="K24" s="8">
        <v>5098</v>
      </c>
      <c r="L24" s="8">
        <v>5098</v>
      </c>
      <c r="M24" s="6"/>
    </row>
    <row r="25" spans="1:15" ht="33.75" x14ac:dyDescent="0.25">
      <c r="A25" s="1">
        <v>2</v>
      </c>
      <c r="B25" s="11" t="s">
        <v>30</v>
      </c>
      <c r="C25" s="1" t="s">
        <v>15</v>
      </c>
      <c r="D25" s="1" t="s">
        <v>16</v>
      </c>
      <c r="E25" s="1" t="s">
        <v>141</v>
      </c>
      <c r="F25" s="3">
        <f t="shared" ref="F25:F36" si="2">SUM(G25:L25)</f>
        <v>624.6</v>
      </c>
      <c r="G25" s="2">
        <v>0</v>
      </c>
      <c r="H25" s="2">
        <v>0</v>
      </c>
      <c r="I25" s="2">
        <v>0</v>
      </c>
      <c r="J25" s="2">
        <v>624.6</v>
      </c>
      <c r="K25" s="8">
        <v>0</v>
      </c>
      <c r="L25" s="8">
        <v>0</v>
      </c>
      <c r="M25" s="6"/>
      <c r="O25" s="23">
        <f>J25</f>
        <v>624.6</v>
      </c>
    </row>
    <row r="26" spans="1:15" ht="45" x14ac:dyDescent="0.25">
      <c r="A26" s="1">
        <v>3</v>
      </c>
      <c r="B26" s="11" t="s">
        <v>31</v>
      </c>
      <c r="C26" s="1" t="s">
        <v>15</v>
      </c>
      <c r="D26" s="1" t="s">
        <v>16</v>
      </c>
      <c r="E26" s="1" t="s">
        <v>17</v>
      </c>
      <c r="F26" s="3">
        <f t="shared" si="2"/>
        <v>27442.799999999999</v>
      </c>
      <c r="G26" s="2">
        <v>4765.7</v>
      </c>
      <c r="H26" s="2">
        <v>13567.5</v>
      </c>
      <c r="I26" s="2">
        <v>1996.1</v>
      </c>
      <c r="J26" s="2">
        <v>2143.5</v>
      </c>
      <c r="K26" s="8">
        <v>2485</v>
      </c>
      <c r="L26" s="8">
        <v>2485</v>
      </c>
      <c r="M26" s="6"/>
    </row>
    <row r="27" spans="1:15" ht="45" x14ac:dyDescent="0.25">
      <c r="A27" s="1">
        <v>4</v>
      </c>
      <c r="B27" s="11" t="s">
        <v>31</v>
      </c>
      <c r="C27" s="1" t="s">
        <v>15</v>
      </c>
      <c r="D27" s="1" t="s">
        <v>16</v>
      </c>
      <c r="E27" s="1" t="s">
        <v>141</v>
      </c>
      <c r="F27" s="3">
        <f t="shared" si="2"/>
        <v>4805</v>
      </c>
      <c r="G27" s="2">
        <v>0</v>
      </c>
      <c r="H27" s="2">
        <v>0</v>
      </c>
      <c r="I27" s="2">
        <v>0</v>
      </c>
      <c r="J27" s="2">
        <v>4805</v>
      </c>
      <c r="K27" s="8">
        <v>0</v>
      </c>
      <c r="L27" s="8">
        <v>0</v>
      </c>
      <c r="M27" s="6"/>
      <c r="O27" s="23">
        <f>J27</f>
        <v>4805</v>
      </c>
    </row>
    <row r="28" spans="1:15" ht="33.75" x14ac:dyDescent="0.25">
      <c r="A28" s="1">
        <v>5</v>
      </c>
      <c r="B28" s="7" t="s">
        <v>32</v>
      </c>
      <c r="C28" s="1" t="s">
        <v>15</v>
      </c>
      <c r="D28" s="1" t="s">
        <v>16</v>
      </c>
      <c r="E28" s="1" t="s">
        <v>17</v>
      </c>
      <c r="F28" s="3">
        <f t="shared" si="2"/>
        <v>710.6</v>
      </c>
      <c r="G28" s="2">
        <v>175.6</v>
      </c>
      <c r="H28" s="2">
        <v>175</v>
      </c>
      <c r="I28" s="2">
        <v>0</v>
      </c>
      <c r="J28" s="2">
        <v>0</v>
      </c>
      <c r="K28" s="8">
        <v>180</v>
      </c>
      <c r="L28" s="8">
        <v>180</v>
      </c>
      <c r="M28" s="6"/>
    </row>
    <row r="29" spans="1:15" ht="33.75" x14ac:dyDescent="0.25">
      <c r="A29" s="1">
        <v>6</v>
      </c>
      <c r="B29" s="7" t="s">
        <v>33</v>
      </c>
      <c r="C29" s="1" t="s">
        <v>15</v>
      </c>
      <c r="D29" s="1" t="s">
        <v>16</v>
      </c>
      <c r="E29" s="1" t="s">
        <v>17</v>
      </c>
      <c r="F29" s="3">
        <f t="shared" si="2"/>
        <v>1406</v>
      </c>
      <c r="G29" s="2">
        <v>0</v>
      </c>
      <c r="H29" s="2">
        <v>506</v>
      </c>
      <c r="I29" s="2">
        <v>0</v>
      </c>
      <c r="J29" s="2">
        <v>0</v>
      </c>
      <c r="K29" s="8">
        <v>450</v>
      </c>
      <c r="L29" s="8">
        <v>450</v>
      </c>
      <c r="M29" s="6"/>
    </row>
    <row r="30" spans="1:15" ht="33.75" x14ac:dyDescent="0.25">
      <c r="A30" s="1">
        <v>7</v>
      </c>
      <c r="B30" s="7" t="s">
        <v>34</v>
      </c>
      <c r="C30" s="1" t="s">
        <v>15</v>
      </c>
      <c r="D30" s="1" t="s">
        <v>16</v>
      </c>
      <c r="E30" s="1" t="s">
        <v>17</v>
      </c>
      <c r="F30" s="3">
        <f t="shared" si="2"/>
        <v>556.6</v>
      </c>
      <c r="G30" s="2">
        <v>87.8</v>
      </c>
      <c r="H30" s="2">
        <v>68.8</v>
      </c>
      <c r="I30" s="2">
        <v>0</v>
      </c>
      <c r="J30" s="2">
        <v>0</v>
      </c>
      <c r="K30" s="8">
        <v>200</v>
      </c>
      <c r="L30" s="8">
        <v>200</v>
      </c>
      <c r="M30" s="6"/>
    </row>
    <row r="31" spans="1:15" ht="33.75" x14ac:dyDescent="0.25">
      <c r="A31" s="1">
        <v>8</v>
      </c>
      <c r="B31" s="7" t="s">
        <v>35</v>
      </c>
      <c r="C31" s="1" t="s">
        <v>15</v>
      </c>
      <c r="D31" s="1" t="s">
        <v>16</v>
      </c>
      <c r="E31" s="1" t="s">
        <v>17</v>
      </c>
      <c r="F31" s="3">
        <f t="shared" si="2"/>
        <v>430.7</v>
      </c>
      <c r="G31" s="2">
        <v>0</v>
      </c>
      <c r="H31" s="2">
        <v>230.7</v>
      </c>
      <c r="I31" s="2">
        <v>0</v>
      </c>
      <c r="J31" s="2">
        <v>0</v>
      </c>
      <c r="K31" s="8">
        <v>100</v>
      </c>
      <c r="L31" s="8">
        <v>100</v>
      </c>
      <c r="M31" s="6"/>
    </row>
    <row r="32" spans="1:15" ht="33.75" x14ac:dyDescent="0.25">
      <c r="A32" s="1">
        <v>9</v>
      </c>
      <c r="B32" s="7" t="s">
        <v>36</v>
      </c>
      <c r="C32" s="1" t="s">
        <v>15</v>
      </c>
      <c r="D32" s="1" t="s">
        <v>16</v>
      </c>
      <c r="E32" s="1" t="s">
        <v>17</v>
      </c>
      <c r="F32" s="3">
        <f t="shared" si="2"/>
        <v>541.79999999999995</v>
      </c>
      <c r="G32" s="2">
        <v>0</v>
      </c>
      <c r="H32" s="2">
        <v>199.4</v>
      </c>
      <c r="I32" s="2">
        <v>70.599999999999994</v>
      </c>
      <c r="J32" s="2">
        <v>71.8</v>
      </c>
      <c r="K32" s="8">
        <v>100</v>
      </c>
      <c r="L32" s="8">
        <v>100</v>
      </c>
      <c r="M32" s="6"/>
    </row>
    <row r="33" spans="1:14" ht="33.75" x14ac:dyDescent="0.25">
      <c r="A33" s="1">
        <v>10</v>
      </c>
      <c r="B33" s="7" t="s">
        <v>37</v>
      </c>
      <c r="C33" s="1" t="s">
        <v>15</v>
      </c>
      <c r="D33" s="1" t="s">
        <v>22</v>
      </c>
      <c r="E33" s="1" t="s">
        <v>17</v>
      </c>
      <c r="F33" s="3">
        <f t="shared" si="2"/>
        <v>70</v>
      </c>
      <c r="G33" s="2">
        <v>0</v>
      </c>
      <c r="H33" s="2">
        <v>70</v>
      </c>
      <c r="I33" s="2">
        <v>0</v>
      </c>
      <c r="J33" s="2">
        <v>0</v>
      </c>
      <c r="K33" s="8">
        <v>0</v>
      </c>
      <c r="L33" s="8">
        <v>0</v>
      </c>
      <c r="M33" s="6"/>
    </row>
    <row r="34" spans="1:14" ht="33.75" x14ac:dyDescent="0.25">
      <c r="A34" s="1">
        <v>11</v>
      </c>
      <c r="B34" s="7" t="s">
        <v>38</v>
      </c>
      <c r="C34" s="1" t="s">
        <v>15</v>
      </c>
      <c r="D34" s="1" t="s">
        <v>22</v>
      </c>
      <c r="E34" s="1" t="s">
        <v>17</v>
      </c>
      <c r="F34" s="3">
        <f t="shared" si="2"/>
        <v>396.6</v>
      </c>
      <c r="G34" s="2">
        <v>0</v>
      </c>
      <c r="H34" s="2">
        <v>0</v>
      </c>
      <c r="I34" s="2">
        <v>393.1</v>
      </c>
      <c r="J34" s="2">
        <v>3.5</v>
      </c>
      <c r="K34" s="8">
        <v>0</v>
      </c>
      <c r="L34" s="8">
        <v>0</v>
      </c>
      <c r="M34" s="6"/>
    </row>
    <row r="35" spans="1:14" ht="33.75" x14ac:dyDescent="0.25">
      <c r="A35" s="1">
        <v>12</v>
      </c>
      <c r="B35" s="7" t="s">
        <v>39</v>
      </c>
      <c r="C35" s="1" t="s">
        <v>15</v>
      </c>
      <c r="D35" s="1" t="s">
        <v>22</v>
      </c>
      <c r="E35" s="1" t="s">
        <v>17</v>
      </c>
      <c r="F35" s="3">
        <f t="shared" si="2"/>
        <v>86</v>
      </c>
      <c r="G35" s="2">
        <v>0</v>
      </c>
      <c r="H35" s="2">
        <v>0</v>
      </c>
      <c r="I35" s="2">
        <v>86</v>
      </c>
      <c r="J35" s="2">
        <v>0</v>
      </c>
      <c r="K35" s="8">
        <v>0</v>
      </c>
      <c r="L35" s="8">
        <v>0</v>
      </c>
      <c r="M35" s="6"/>
    </row>
    <row r="36" spans="1:14" ht="33.75" x14ac:dyDescent="0.25">
      <c r="A36" s="1">
        <v>13</v>
      </c>
      <c r="B36" s="7" t="s">
        <v>40</v>
      </c>
      <c r="C36" s="1" t="s">
        <v>15</v>
      </c>
      <c r="D36" s="1" t="s">
        <v>22</v>
      </c>
      <c r="E36" s="1" t="s">
        <v>17</v>
      </c>
      <c r="F36" s="3">
        <f t="shared" si="2"/>
        <v>27.1</v>
      </c>
      <c r="G36" s="2">
        <v>0</v>
      </c>
      <c r="H36" s="2">
        <v>0</v>
      </c>
      <c r="I36" s="2">
        <v>27.1</v>
      </c>
      <c r="J36" s="2">
        <v>0</v>
      </c>
      <c r="K36" s="8">
        <v>0</v>
      </c>
      <c r="L36" s="8">
        <v>0</v>
      </c>
      <c r="M36" s="6"/>
    </row>
    <row r="37" spans="1:14" x14ac:dyDescent="0.25">
      <c r="A37" s="1"/>
      <c r="B37" s="9" t="s">
        <v>28</v>
      </c>
      <c r="C37" s="25"/>
      <c r="D37" s="25"/>
      <c r="E37" s="25"/>
      <c r="F37" s="3">
        <f>SUM(F24:F36)</f>
        <v>64862.399999999994</v>
      </c>
      <c r="G37" s="3">
        <f t="shared" ref="G37:L37" si="3">SUM(G24:G36)</f>
        <v>7099.8</v>
      </c>
      <c r="H37" s="3">
        <f t="shared" si="3"/>
        <v>18145.600000000002</v>
      </c>
      <c r="I37" s="3">
        <f>SUM(I24:I36)+0.1</f>
        <v>9424.9000000000015</v>
      </c>
      <c r="J37" s="3">
        <f t="shared" si="3"/>
        <v>12966.2</v>
      </c>
      <c r="K37" s="3">
        <f t="shared" si="3"/>
        <v>8613</v>
      </c>
      <c r="L37" s="3">
        <f t="shared" si="3"/>
        <v>8613</v>
      </c>
      <c r="M37" s="6"/>
    </row>
    <row r="38" spans="1:14" x14ac:dyDescent="0.25">
      <c r="A38" s="31" t="s">
        <v>41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6"/>
    </row>
    <row r="39" spans="1:14" ht="33.75" x14ac:dyDescent="0.25">
      <c r="A39" s="1">
        <v>1</v>
      </c>
      <c r="B39" s="7" t="s">
        <v>42</v>
      </c>
      <c r="C39" s="1" t="s">
        <v>15</v>
      </c>
      <c r="D39" s="1" t="s">
        <v>16</v>
      </c>
      <c r="E39" s="1" t="s">
        <v>17</v>
      </c>
      <c r="F39" s="3">
        <f>SUM(G39:L39)</f>
        <v>4646.1099999999997</v>
      </c>
      <c r="G39" s="2">
        <v>1808.7</v>
      </c>
      <c r="H39" s="2">
        <v>674</v>
      </c>
      <c r="I39" s="2">
        <v>591.1</v>
      </c>
      <c r="J39" s="2">
        <v>615.30999999999995</v>
      </c>
      <c r="K39" s="8">
        <v>504</v>
      </c>
      <c r="L39" s="8">
        <v>453</v>
      </c>
      <c r="M39" s="6"/>
    </row>
    <row r="40" spans="1:14" ht="33.75" x14ac:dyDescent="0.25">
      <c r="A40" s="1">
        <v>2</v>
      </c>
      <c r="B40" s="7" t="s">
        <v>43</v>
      </c>
      <c r="C40" s="1" t="s">
        <v>15</v>
      </c>
      <c r="D40" s="1" t="s">
        <v>20</v>
      </c>
      <c r="E40" s="1" t="s">
        <v>17</v>
      </c>
      <c r="F40" s="3">
        <f t="shared" ref="F40:F85" si="4">SUM(G40:L40)</f>
        <v>502.9</v>
      </c>
      <c r="G40" s="2">
        <v>502.9</v>
      </c>
      <c r="H40" s="2">
        <v>0</v>
      </c>
      <c r="I40" s="2">
        <v>0</v>
      </c>
      <c r="J40" s="2">
        <v>0</v>
      </c>
      <c r="K40" s="8">
        <v>0</v>
      </c>
      <c r="L40" s="8">
        <v>0</v>
      </c>
      <c r="M40" s="6"/>
    </row>
    <row r="41" spans="1:14" ht="33.75" x14ac:dyDescent="0.25">
      <c r="A41" s="1">
        <v>3</v>
      </c>
      <c r="B41" s="7" t="s">
        <v>43</v>
      </c>
      <c r="C41" s="1" t="s">
        <v>15</v>
      </c>
      <c r="D41" s="1" t="s">
        <v>20</v>
      </c>
      <c r="E41" s="1" t="s">
        <v>44</v>
      </c>
      <c r="F41" s="3">
        <f t="shared" si="4"/>
        <v>3725.3</v>
      </c>
      <c r="G41" s="2">
        <v>3725.3</v>
      </c>
      <c r="H41" s="2">
        <v>0</v>
      </c>
      <c r="I41" s="2">
        <v>0</v>
      </c>
      <c r="J41" s="2">
        <v>0</v>
      </c>
      <c r="K41" s="8">
        <v>0</v>
      </c>
      <c r="L41" s="8">
        <v>0</v>
      </c>
      <c r="M41" s="6"/>
    </row>
    <row r="42" spans="1:14" ht="33.75" x14ac:dyDescent="0.25">
      <c r="A42" s="1">
        <v>4</v>
      </c>
      <c r="B42" s="7" t="s">
        <v>45</v>
      </c>
      <c r="C42" s="1" t="s">
        <v>15</v>
      </c>
      <c r="D42" s="1" t="s">
        <v>20</v>
      </c>
      <c r="E42" s="1" t="s">
        <v>17</v>
      </c>
      <c r="F42" s="3">
        <f t="shared" si="4"/>
        <v>3.1</v>
      </c>
      <c r="G42" s="2">
        <v>3.1</v>
      </c>
      <c r="H42" s="2">
        <v>0</v>
      </c>
      <c r="I42" s="2">
        <v>0</v>
      </c>
      <c r="J42" s="2">
        <v>0</v>
      </c>
      <c r="K42" s="8">
        <v>0</v>
      </c>
      <c r="L42" s="8">
        <v>0</v>
      </c>
      <c r="M42" s="6"/>
    </row>
    <row r="43" spans="1:14" ht="45" x14ac:dyDescent="0.25">
      <c r="A43" s="1">
        <v>5</v>
      </c>
      <c r="B43" s="7" t="s">
        <v>46</v>
      </c>
      <c r="C43" s="1" t="s">
        <v>15</v>
      </c>
      <c r="D43" s="1" t="s">
        <v>20</v>
      </c>
      <c r="E43" s="1" t="s">
        <v>17</v>
      </c>
      <c r="F43" s="3">
        <f t="shared" si="4"/>
        <v>14.5</v>
      </c>
      <c r="G43" s="2">
        <v>14.5</v>
      </c>
      <c r="H43" s="2">
        <v>0</v>
      </c>
      <c r="I43" s="2">
        <v>0</v>
      </c>
      <c r="J43" s="2">
        <v>0</v>
      </c>
      <c r="K43" s="8">
        <v>0</v>
      </c>
      <c r="L43" s="8">
        <v>0</v>
      </c>
      <c r="M43" s="6"/>
    </row>
    <row r="44" spans="1:14" ht="33.75" x14ac:dyDescent="0.25">
      <c r="A44" s="1">
        <v>6</v>
      </c>
      <c r="B44" s="7" t="s">
        <v>47</v>
      </c>
      <c r="C44" s="1" t="s">
        <v>15</v>
      </c>
      <c r="D44" s="1" t="s">
        <v>48</v>
      </c>
      <c r="E44" s="1" t="s">
        <v>17</v>
      </c>
      <c r="F44" s="3">
        <f t="shared" si="4"/>
        <v>28.4</v>
      </c>
      <c r="G44" s="2">
        <v>28.4</v>
      </c>
      <c r="H44" s="2">
        <v>0</v>
      </c>
      <c r="I44" s="2">
        <v>0</v>
      </c>
      <c r="J44" s="2">
        <v>0</v>
      </c>
      <c r="K44" s="8">
        <v>0</v>
      </c>
      <c r="L44" s="8">
        <v>0</v>
      </c>
      <c r="M44" s="6"/>
    </row>
    <row r="45" spans="1:14" ht="33.75" x14ac:dyDescent="0.25">
      <c r="A45" s="1">
        <v>7</v>
      </c>
      <c r="B45" s="11" t="s">
        <v>49</v>
      </c>
      <c r="C45" s="1" t="s">
        <v>15</v>
      </c>
      <c r="D45" s="1" t="s">
        <v>16</v>
      </c>
      <c r="E45" s="1" t="s">
        <v>17</v>
      </c>
      <c r="F45" s="3">
        <f t="shared" si="4"/>
        <v>854</v>
      </c>
      <c r="G45" s="2">
        <v>854</v>
      </c>
      <c r="H45" s="2">
        <v>0</v>
      </c>
      <c r="I45" s="2">
        <v>0</v>
      </c>
      <c r="J45" s="2">
        <v>0</v>
      </c>
      <c r="K45" s="8">
        <v>0</v>
      </c>
      <c r="L45" s="8">
        <v>0</v>
      </c>
      <c r="M45" s="6"/>
    </row>
    <row r="46" spans="1:14" ht="33.75" x14ac:dyDescent="0.25">
      <c r="A46" s="1">
        <v>8</v>
      </c>
      <c r="B46" s="7" t="s">
        <v>50</v>
      </c>
      <c r="C46" s="1" t="s">
        <v>15</v>
      </c>
      <c r="D46" s="1" t="s">
        <v>16</v>
      </c>
      <c r="E46" s="1" t="s">
        <v>17</v>
      </c>
      <c r="F46" s="3">
        <f t="shared" si="4"/>
        <v>222.3</v>
      </c>
      <c r="G46" s="2">
        <v>122.8</v>
      </c>
      <c r="H46" s="2">
        <v>99.5</v>
      </c>
      <c r="I46" s="2">
        <v>0</v>
      </c>
      <c r="J46" s="2">
        <v>0</v>
      </c>
      <c r="K46" s="8">
        <v>0</v>
      </c>
      <c r="L46" s="8">
        <v>0</v>
      </c>
      <c r="M46" s="6"/>
    </row>
    <row r="47" spans="1:14" ht="33.75" x14ac:dyDescent="0.25">
      <c r="A47" s="1">
        <v>9</v>
      </c>
      <c r="B47" s="7" t="s">
        <v>51</v>
      </c>
      <c r="C47" s="1" t="s">
        <v>15</v>
      </c>
      <c r="D47" s="1" t="s">
        <v>16</v>
      </c>
      <c r="E47" s="1" t="s">
        <v>17</v>
      </c>
      <c r="F47" s="3">
        <f t="shared" si="4"/>
        <v>2263.1</v>
      </c>
      <c r="G47" s="2">
        <v>202</v>
      </c>
      <c r="H47" s="2">
        <v>197.8</v>
      </c>
      <c r="I47" s="2">
        <v>574.5</v>
      </c>
      <c r="J47" s="2">
        <v>1288.8</v>
      </c>
      <c r="K47" s="8">
        <v>0</v>
      </c>
      <c r="L47" s="8">
        <v>0</v>
      </c>
      <c r="M47" s="6"/>
    </row>
    <row r="48" spans="1:14" ht="33.75" x14ac:dyDescent="0.25">
      <c r="A48" s="1">
        <v>10</v>
      </c>
      <c r="B48" s="7" t="s">
        <v>51</v>
      </c>
      <c r="C48" s="1" t="s">
        <v>15</v>
      </c>
      <c r="D48" s="1" t="s">
        <v>16</v>
      </c>
      <c r="E48" s="1" t="s">
        <v>141</v>
      </c>
      <c r="F48" s="3">
        <f t="shared" si="4"/>
        <v>400</v>
      </c>
      <c r="G48" s="2">
        <v>0</v>
      </c>
      <c r="H48" s="2">
        <v>0</v>
      </c>
      <c r="I48" s="2">
        <v>0</v>
      </c>
      <c r="J48" s="2">
        <v>400</v>
      </c>
      <c r="K48" s="8">
        <v>0</v>
      </c>
      <c r="L48" s="8">
        <v>0</v>
      </c>
      <c r="M48" s="6"/>
      <c r="N48" s="23">
        <f>J48</f>
        <v>400</v>
      </c>
    </row>
    <row r="49" spans="1:13" ht="33.75" x14ac:dyDescent="0.25">
      <c r="A49" s="1">
        <v>11</v>
      </c>
      <c r="B49" s="7" t="s">
        <v>52</v>
      </c>
      <c r="C49" s="1" t="s">
        <v>15</v>
      </c>
      <c r="D49" s="1" t="s">
        <v>53</v>
      </c>
      <c r="E49" s="1" t="s">
        <v>17</v>
      </c>
      <c r="F49" s="3">
        <f t="shared" si="4"/>
        <v>1000</v>
      </c>
      <c r="G49" s="2">
        <v>1000</v>
      </c>
      <c r="H49" s="2">
        <v>0</v>
      </c>
      <c r="I49" s="2">
        <v>0</v>
      </c>
      <c r="J49" s="2">
        <v>0</v>
      </c>
      <c r="K49" s="8">
        <v>0</v>
      </c>
      <c r="L49" s="8">
        <v>0</v>
      </c>
      <c r="M49" s="6"/>
    </row>
    <row r="50" spans="1:13" ht="33.75" x14ac:dyDescent="0.25">
      <c r="A50" s="1">
        <v>12</v>
      </c>
      <c r="B50" s="7" t="s">
        <v>54</v>
      </c>
      <c r="C50" s="1" t="s">
        <v>15</v>
      </c>
      <c r="D50" s="1" t="s">
        <v>20</v>
      </c>
      <c r="E50" s="1" t="s">
        <v>17</v>
      </c>
      <c r="F50" s="3">
        <f t="shared" si="4"/>
        <v>868.8</v>
      </c>
      <c r="G50" s="2">
        <v>868.8</v>
      </c>
      <c r="H50" s="2">
        <v>0</v>
      </c>
      <c r="I50" s="2">
        <v>0</v>
      </c>
      <c r="J50" s="2">
        <v>0</v>
      </c>
      <c r="K50" s="8">
        <v>0</v>
      </c>
      <c r="L50" s="8">
        <v>0</v>
      </c>
      <c r="M50" s="6"/>
    </row>
    <row r="51" spans="1:13" ht="33.75" x14ac:dyDescent="0.25">
      <c r="A51" s="1">
        <v>13</v>
      </c>
      <c r="B51" s="7" t="s">
        <v>55</v>
      </c>
      <c r="C51" s="1" t="s">
        <v>15</v>
      </c>
      <c r="D51" s="1" t="s">
        <v>22</v>
      </c>
      <c r="E51" s="1" t="s">
        <v>17</v>
      </c>
      <c r="F51" s="3">
        <f t="shared" si="4"/>
        <v>5986.1</v>
      </c>
      <c r="G51" s="2">
        <v>69.099999999999994</v>
      </c>
      <c r="H51" s="2">
        <v>1471</v>
      </c>
      <c r="I51" s="2">
        <v>1552</v>
      </c>
      <c r="J51" s="2">
        <v>0</v>
      </c>
      <c r="K51" s="8">
        <v>1447</v>
      </c>
      <c r="L51" s="8">
        <v>1447</v>
      </c>
      <c r="M51" s="6"/>
    </row>
    <row r="52" spans="1:13" ht="33.75" x14ac:dyDescent="0.25">
      <c r="A52" s="1">
        <v>14</v>
      </c>
      <c r="B52" s="7" t="s">
        <v>56</v>
      </c>
      <c r="C52" s="1" t="s">
        <v>15</v>
      </c>
      <c r="D52" s="1" t="s">
        <v>57</v>
      </c>
      <c r="E52" s="1" t="s">
        <v>17</v>
      </c>
      <c r="F52" s="3">
        <f t="shared" si="4"/>
        <v>797.4</v>
      </c>
      <c r="G52" s="2">
        <v>797.4</v>
      </c>
      <c r="H52" s="2">
        <v>0</v>
      </c>
      <c r="I52" s="2">
        <v>0</v>
      </c>
      <c r="J52" s="2">
        <v>0</v>
      </c>
      <c r="K52" s="8">
        <v>0</v>
      </c>
      <c r="L52" s="8">
        <v>0</v>
      </c>
      <c r="M52" s="6"/>
    </row>
    <row r="53" spans="1:13" ht="45" x14ac:dyDescent="0.25">
      <c r="A53" s="1">
        <v>15</v>
      </c>
      <c r="B53" s="7" t="s">
        <v>58</v>
      </c>
      <c r="C53" s="1" t="s">
        <v>15</v>
      </c>
      <c r="D53" s="1" t="s">
        <v>57</v>
      </c>
      <c r="E53" s="1" t="s">
        <v>17</v>
      </c>
      <c r="F53" s="3">
        <f t="shared" si="4"/>
        <v>664.4</v>
      </c>
      <c r="G53" s="2">
        <v>272</v>
      </c>
      <c r="H53" s="2">
        <v>0</v>
      </c>
      <c r="I53" s="2">
        <v>0</v>
      </c>
      <c r="J53" s="2">
        <v>392.4</v>
      </c>
      <c r="K53" s="8">
        <v>0</v>
      </c>
      <c r="L53" s="8">
        <v>0</v>
      </c>
      <c r="M53" s="6"/>
    </row>
    <row r="54" spans="1:13" ht="33.75" x14ac:dyDescent="0.25">
      <c r="A54" s="1">
        <v>16</v>
      </c>
      <c r="B54" s="7" t="s">
        <v>59</v>
      </c>
      <c r="C54" s="1" t="s">
        <v>15</v>
      </c>
      <c r="D54" s="1" t="s">
        <v>53</v>
      </c>
      <c r="E54" s="1" t="s">
        <v>17</v>
      </c>
      <c r="F54" s="3">
        <f t="shared" si="4"/>
        <v>358</v>
      </c>
      <c r="G54" s="2">
        <v>358</v>
      </c>
      <c r="H54" s="2">
        <v>0</v>
      </c>
      <c r="I54" s="2">
        <v>0</v>
      </c>
      <c r="J54" s="2">
        <v>0</v>
      </c>
      <c r="K54" s="8">
        <v>0</v>
      </c>
      <c r="L54" s="8">
        <v>0</v>
      </c>
      <c r="M54" s="6"/>
    </row>
    <row r="55" spans="1:13" ht="33.75" x14ac:dyDescent="0.25">
      <c r="A55" s="1">
        <v>17</v>
      </c>
      <c r="B55" s="7" t="s">
        <v>60</v>
      </c>
      <c r="C55" s="1" t="s">
        <v>15</v>
      </c>
      <c r="D55" s="1" t="s">
        <v>20</v>
      </c>
      <c r="E55" s="1" t="s">
        <v>17</v>
      </c>
      <c r="F55" s="3">
        <f t="shared" si="4"/>
        <v>99.8</v>
      </c>
      <c r="G55" s="2">
        <v>99.8</v>
      </c>
      <c r="H55" s="2">
        <v>0</v>
      </c>
      <c r="I55" s="2">
        <v>0</v>
      </c>
      <c r="J55" s="2">
        <v>0</v>
      </c>
      <c r="K55" s="8">
        <v>0</v>
      </c>
      <c r="L55" s="8">
        <v>0</v>
      </c>
      <c r="M55" s="6"/>
    </row>
    <row r="56" spans="1:13" ht="33.75" x14ac:dyDescent="0.25">
      <c r="A56" s="1">
        <v>18</v>
      </c>
      <c r="B56" s="7" t="s">
        <v>61</v>
      </c>
      <c r="C56" s="1" t="s">
        <v>15</v>
      </c>
      <c r="D56" s="1" t="s">
        <v>20</v>
      </c>
      <c r="E56" s="1" t="s">
        <v>17</v>
      </c>
      <c r="F56" s="3">
        <f t="shared" si="4"/>
        <v>13.5</v>
      </c>
      <c r="G56" s="2">
        <v>2</v>
      </c>
      <c r="H56" s="2">
        <v>2.7</v>
      </c>
      <c r="I56" s="2">
        <v>3.1</v>
      </c>
      <c r="J56" s="2">
        <v>5.7</v>
      </c>
      <c r="K56" s="8">
        <v>0</v>
      </c>
      <c r="L56" s="8">
        <v>0</v>
      </c>
      <c r="M56" s="6"/>
    </row>
    <row r="57" spans="1:13" ht="33.75" x14ac:dyDescent="0.25">
      <c r="A57" s="1">
        <v>19</v>
      </c>
      <c r="B57" s="7" t="s">
        <v>62</v>
      </c>
      <c r="C57" s="1" t="s">
        <v>15</v>
      </c>
      <c r="D57" s="1" t="s">
        <v>16</v>
      </c>
      <c r="E57" s="1" t="s">
        <v>17</v>
      </c>
      <c r="F57" s="3">
        <f t="shared" si="4"/>
        <v>11262</v>
      </c>
      <c r="G57" s="2">
        <v>1401</v>
      </c>
      <c r="H57" s="2">
        <v>6361</v>
      </c>
      <c r="I57" s="2" t="s">
        <v>63</v>
      </c>
      <c r="J57" s="2">
        <v>0</v>
      </c>
      <c r="K57" s="8">
        <v>2000</v>
      </c>
      <c r="L57" s="8">
        <v>1500</v>
      </c>
      <c r="M57" s="6"/>
    </row>
    <row r="58" spans="1:13" ht="33.75" x14ac:dyDescent="0.25">
      <c r="A58" s="1">
        <v>20</v>
      </c>
      <c r="B58" s="7" t="s">
        <v>62</v>
      </c>
      <c r="C58" s="1" t="s">
        <v>15</v>
      </c>
      <c r="D58" s="1" t="s">
        <v>16</v>
      </c>
      <c r="E58" s="1" t="s">
        <v>44</v>
      </c>
      <c r="F58" s="3">
        <f t="shared" si="4"/>
        <v>33360</v>
      </c>
      <c r="G58" s="2">
        <v>7933</v>
      </c>
      <c r="H58" s="2">
        <v>13377</v>
      </c>
      <c r="I58" s="2">
        <v>12050</v>
      </c>
      <c r="J58" s="2">
        <v>0</v>
      </c>
      <c r="K58" s="8">
        <v>0</v>
      </c>
      <c r="L58" s="8">
        <v>0</v>
      </c>
      <c r="M58" s="6"/>
    </row>
    <row r="59" spans="1:13" ht="33.75" x14ac:dyDescent="0.25">
      <c r="A59" s="1">
        <v>21</v>
      </c>
      <c r="B59" s="7" t="s">
        <v>64</v>
      </c>
      <c r="C59" s="1" t="s">
        <v>15</v>
      </c>
      <c r="D59" s="1" t="s">
        <v>16</v>
      </c>
      <c r="E59" s="1" t="s">
        <v>17</v>
      </c>
      <c r="F59" s="3">
        <f t="shared" si="4"/>
        <v>0</v>
      </c>
      <c r="G59" s="2">
        <v>0</v>
      </c>
      <c r="H59" s="2">
        <v>0</v>
      </c>
      <c r="I59" s="2">
        <v>0</v>
      </c>
      <c r="J59" s="2">
        <v>0</v>
      </c>
      <c r="K59" s="8">
        <v>0</v>
      </c>
      <c r="L59" s="8">
        <v>0</v>
      </c>
      <c r="M59" s="6"/>
    </row>
    <row r="60" spans="1:13" ht="33.75" x14ac:dyDescent="0.25">
      <c r="A60" s="1">
        <v>22</v>
      </c>
      <c r="B60" s="7" t="s">
        <v>65</v>
      </c>
      <c r="C60" s="1" t="s">
        <v>66</v>
      </c>
      <c r="D60" s="1" t="s">
        <v>53</v>
      </c>
      <c r="E60" s="1" t="s">
        <v>44</v>
      </c>
      <c r="F60" s="3">
        <f t="shared" si="4"/>
        <v>450</v>
      </c>
      <c r="G60" s="2">
        <v>450</v>
      </c>
      <c r="H60" s="2">
        <v>0</v>
      </c>
      <c r="I60" s="2">
        <v>0</v>
      </c>
      <c r="J60" s="2">
        <v>0</v>
      </c>
      <c r="K60" s="8">
        <v>0</v>
      </c>
      <c r="L60" s="8">
        <v>0</v>
      </c>
      <c r="M60" s="6"/>
    </row>
    <row r="61" spans="1:13" ht="33.75" x14ac:dyDescent="0.25">
      <c r="A61" s="1">
        <v>23</v>
      </c>
      <c r="B61" s="7" t="s">
        <v>67</v>
      </c>
      <c r="C61" s="1" t="s">
        <v>15</v>
      </c>
      <c r="D61" s="1" t="s">
        <v>22</v>
      </c>
      <c r="E61" s="1" t="s">
        <v>17</v>
      </c>
      <c r="F61" s="3">
        <f t="shared" si="4"/>
        <v>182.2</v>
      </c>
      <c r="G61" s="2">
        <v>0</v>
      </c>
      <c r="H61" s="2">
        <v>0</v>
      </c>
      <c r="I61" s="2">
        <v>182.2</v>
      </c>
      <c r="J61" s="2">
        <v>0</v>
      </c>
      <c r="K61" s="8">
        <v>0</v>
      </c>
      <c r="L61" s="8">
        <v>0</v>
      </c>
      <c r="M61" s="6"/>
    </row>
    <row r="62" spans="1:13" ht="45" x14ac:dyDescent="0.25">
      <c r="A62" s="1">
        <v>24</v>
      </c>
      <c r="B62" s="7" t="s">
        <v>68</v>
      </c>
      <c r="C62" s="1" t="s">
        <v>15</v>
      </c>
      <c r="D62" s="1" t="s">
        <v>20</v>
      </c>
      <c r="E62" s="1" t="s">
        <v>17</v>
      </c>
      <c r="F62" s="3">
        <f t="shared" si="4"/>
        <v>425.6</v>
      </c>
      <c r="G62" s="2">
        <v>0</v>
      </c>
      <c r="H62" s="2">
        <v>425.6</v>
      </c>
      <c r="I62" s="2">
        <v>0</v>
      </c>
      <c r="J62" s="2">
        <v>0</v>
      </c>
      <c r="K62" s="8">
        <v>0</v>
      </c>
      <c r="L62" s="8">
        <v>0</v>
      </c>
      <c r="M62" s="6"/>
    </row>
    <row r="63" spans="1:13" ht="33.75" x14ac:dyDescent="0.25">
      <c r="A63" s="1">
        <v>25</v>
      </c>
      <c r="B63" s="7" t="s">
        <v>69</v>
      </c>
      <c r="C63" s="1" t="s">
        <v>15</v>
      </c>
      <c r="D63" s="1" t="s">
        <v>48</v>
      </c>
      <c r="E63" s="1" t="s">
        <v>17</v>
      </c>
      <c r="F63" s="3">
        <f t="shared" si="4"/>
        <v>1336.4</v>
      </c>
      <c r="G63" s="2">
        <v>0</v>
      </c>
      <c r="H63" s="2">
        <v>209.1</v>
      </c>
      <c r="I63" s="2">
        <v>708.3</v>
      </c>
      <c r="J63" s="2">
        <v>419</v>
      </c>
      <c r="K63" s="8">
        <v>0</v>
      </c>
      <c r="L63" s="8">
        <v>0</v>
      </c>
      <c r="M63" s="6"/>
    </row>
    <row r="64" spans="1:13" ht="33.75" x14ac:dyDescent="0.25">
      <c r="A64" s="1">
        <v>26</v>
      </c>
      <c r="B64" s="7" t="s">
        <v>70</v>
      </c>
      <c r="C64" s="1" t="s">
        <v>15</v>
      </c>
      <c r="D64" s="1" t="s">
        <v>22</v>
      </c>
      <c r="E64" s="1" t="s">
        <v>17</v>
      </c>
      <c r="F64" s="3">
        <f t="shared" si="4"/>
        <v>9.3000000000000007</v>
      </c>
      <c r="G64" s="2">
        <v>0</v>
      </c>
      <c r="H64" s="2">
        <v>9.3000000000000007</v>
      </c>
      <c r="I64" s="2">
        <v>0</v>
      </c>
      <c r="J64" s="2">
        <v>0</v>
      </c>
      <c r="K64" s="8">
        <v>0</v>
      </c>
      <c r="L64" s="8">
        <v>0</v>
      </c>
      <c r="M64" s="6"/>
    </row>
    <row r="65" spans="1:13" ht="33.75" x14ac:dyDescent="0.25">
      <c r="A65" s="1">
        <v>27</v>
      </c>
      <c r="B65" s="7" t="s">
        <v>71</v>
      </c>
      <c r="C65" s="1" t="s">
        <v>15</v>
      </c>
      <c r="D65" s="1" t="s">
        <v>48</v>
      </c>
      <c r="E65" s="1" t="s">
        <v>17</v>
      </c>
      <c r="F65" s="3">
        <f t="shared" si="4"/>
        <v>35.1</v>
      </c>
      <c r="G65" s="2">
        <v>0</v>
      </c>
      <c r="H65" s="2">
        <v>26.2</v>
      </c>
      <c r="I65" s="2">
        <v>0</v>
      </c>
      <c r="J65" s="2">
        <v>8.9</v>
      </c>
      <c r="K65" s="8">
        <v>0</v>
      </c>
      <c r="L65" s="8">
        <v>0</v>
      </c>
      <c r="M65" s="6"/>
    </row>
    <row r="66" spans="1:13" ht="45" x14ac:dyDescent="0.25">
      <c r="A66" s="1">
        <v>28</v>
      </c>
      <c r="B66" s="7" t="s">
        <v>72</v>
      </c>
      <c r="C66" s="1" t="s">
        <v>15</v>
      </c>
      <c r="D66" s="1" t="s">
        <v>16</v>
      </c>
      <c r="E66" s="1" t="s">
        <v>17</v>
      </c>
      <c r="F66" s="3">
        <f t="shared" si="4"/>
        <v>20.2</v>
      </c>
      <c r="G66" s="2">
        <v>0</v>
      </c>
      <c r="H66" s="2">
        <v>20.2</v>
      </c>
      <c r="I66" s="2">
        <v>0</v>
      </c>
      <c r="J66" s="2">
        <v>0</v>
      </c>
      <c r="K66" s="8">
        <v>0</v>
      </c>
      <c r="L66" s="8">
        <v>0</v>
      </c>
      <c r="M66" s="6"/>
    </row>
    <row r="67" spans="1:13" ht="33.75" x14ac:dyDescent="0.25">
      <c r="A67" s="1">
        <v>29</v>
      </c>
      <c r="B67" s="7" t="s">
        <v>73</v>
      </c>
      <c r="C67" s="1" t="s">
        <v>15</v>
      </c>
      <c r="D67" s="1" t="s">
        <v>16</v>
      </c>
      <c r="E67" s="1" t="s">
        <v>44</v>
      </c>
      <c r="F67" s="3">
        <f t="shared" si="4"/>
        <v>4276.3999999999996</v>
      </c>
      <c r="G67" s="2">
        <v>0</v>
      </c>
      <c r="H67" s="2">
        <v>0</v>
      </c>
      <c r="I67" s="2">
        <v>4276.3999999999996</v>
      </c>
      <c r="J67" s="2">
        <v>0</v>
      </c>
      <c r="K67" s="8">
        <v>0</v>
      </c>
      <c r="L67" s="8">
        <v>0</v>
      </c>
      <c r="M67" s="6"/>
    </row>
    <row r="68" spans="1:13" ht="33.75" x14ac:dyDescent="0.25">
      <c r="A68" s="1">
        <v>30</v>
      </c>
      <c r="B68" s="7" t="s">
        <v>74</v>
      </c>
      <c r="C68" s="1" t="s">
        <v>15</v>
      </c>
      <c r="D68" s="1" t="s">
        <v>16</v>
      </c>
      <c r="E68" s="1" t="s">
        <v>17</v>
      </c>
      <c r="F68" s="3">
        <f t="shared" si="4"/>
        <v>225.1</v>
      </c>
      <c r="G68" s="2">
        <v>0</v>
      </c>
      <c r="H68" s="2">
        <v>0</v>
      </c>
      <c r="I68" s="2">
        <v>225.1</v>
      </c>
      <c r="J68" s="2">
        <v>0</v>
      </c>
      <c r="K68" s="8">
        <v>0</v>
      </c>
      <c r="L68" s="8">
        <v>0</v>
      </c>
      <c r="M68" s="6"/>
    </row>
    <row r="69" spans="1:13" ht="33.75" x14ac:dyDescent="0.25">
      <c r="A69" s="1">
        <v>31</v>
      </c>
      <c r="B69" s="7" t="s">
        <v>75</v>
      </c>
      <c r="C69" s="1" t="s">
        <v>15</v>
      </c>
      <c r="D69" s="1" t="s">
        <v>16</v>
      </c>
      <c r="E69" s="1" t="s">
        <v>17</v>
      </c>
      <c r="F69" s="3">
        <f t="shared" si="4"/>
        <v>380.1</v>
      </c>
      <c r="G69" s="2">
        <v>0</v>
      </c>
      <c r="H69" s="2">
        <v>0</v>
      </c>
      <c r="I69" s="2">
        <v>247.3</v>
      </c>
      <c r="J69" s="2">
        <v>132.80000000000001</v>
      </c>
      <c r="K69" s="8">
        <v>0</v>
      </c>
      <c r="L69" s="8">
        <v>0</v>
      </c>
      <c r="M69" s="6"/>
    </row>
    <row r="70" spans="1:13" ht="33.75" x14ac:dyDescent="0.25">
      <c r="A70" s="1">
        <v>32</v>
      </c>
      <c r="B70" s="7" t="s">
        <v>76</v>
      </c>
      <c r="C70" s="1" t="s">
        <v>15</v>
      </c>
      <c r="D70" s="1" t="s">
        <v>22</v>
      </c>
      <c r="E70" s="1" t="s">
        <v>17</v>
      </c>
      <c r="F70" s="3">
        <f t="shared" si="4"/>
        <v>77.8</v>
      </c>
      <c r="G70" s="2">
        <v>0</v>
      </c>
      <c r="H70" s="2">
        <v>0</v>
      </c>
      <c r="I70" s="2">
        <v>77.8</v>
      </c>
      <c r="J70" s="2">
        <v>0</v>
      </c>
      <c r="K70" s="8">
        <v>0</v>
      </c>
      <c r="L70" s="8">
        <v>0</v>
      </c>
      <c r="M70" s="6"/>
    </row>
    <row r="71" spans="1:13" ht="33.75" x14ac:dyDescent="0.25">
      <c r="A71" s="1">
        <v>33</v>
      </c>
      <c r="B71" s="7" t="s">
        <v>77</v>
      </c>
      <c r="C71" s="1" t="s">
        <v>15</v>
      </c>
      <c r="D71" s="1" t="s">
        <v>16</v>
      </c>
      <c r="E71" s="1" t="s">
        <v>17</v>
      </c>
      <c r="F71" s="3">
        <f t="shared" si="4"/>
        <v>695.40000000000009</v>
      </c>
      <c r="G71" s="2">
        <v>0</v>
      </c>
      <c r="H71" s="2">
        <v>0</v>
      </c>
      <c r="I71" s="2">
        <v>397.1</v>
      </c>
      <c r="J71" s="2">
        <v>298.3</v>
      </c>
      <c r="K71" s="8">
        <v>0</v>
      </c>
      <c r="L71" s="8">
        <v>0</v>
      </c>
      <c r="M71" s="6"/>
    </row>
    <row r="72" spans="1:13" ht="33.75" x14ac:dyDescent="0.25">
      <c r="A72" s="1">
        <v>34</v>
      </c>
      <c r="B72" s="7" t="s">
        <v>78</v>
      </c>
      <c r="C72" s="1" t="s">
        <v>15</v>
      </c>
      <c r="D72" s="1" t="s">
        <v>16</v>
      </c>
      <c r="E72" s="1" t="s">
        <v>17</v>
      </c>
      <c r="F72" s="3">
        <f t="shared" si="4"/>
        <v>95.3</v>
      </c>
      <c r="G72" s="2">
        <v>0</v>
      </c>
      <c r="H72" s="2">
        <v>0</v>
      </c>
      <c r="I72" s="2">
        <v>95.3</v>
      </c>
      <c r="J72" s="2">
        <v>0</v>
      </c>
      <c r="K72" s="8">
        <v>0</v>
      </c>
      <c r="L72" s="8">
        <v>0</v>
      </c>
      <c r="M72" s="6"/>
    </row>
    <row r="73" spans="1:13" ht="33.75" x14ac:dyDescent="0.25">
      <c r="A73" s="1">
        <v>35</v>
      </c>
      <c r="B73" s="7" t="s">
        <v>79</v>
      </c>
      <c r="C73" s="1" t="s">
        <v>15</v>
      </c>
      <c r="D73" s="1" t="s">
        <v>16</v>
      </c>
      <c r="E73" s="1" t="s">
        <v>17</v>
      </c>
      <c r="F73" s="3">
        <f t="shared" si="4"/>
        <v>113.6</v>
      </c>
      <c r="G73" s="2">
        <v>0</v>
      </c>
      <c r="H73" s="2">
        <v>0</v>
      </c>
      <c r="I73" s="2">
        <v>61.4</v>
      </c>
      <c r="J73" s="2">
        <v>52.2</v>
      </c>
      <c r="K73" s="8">
        <v>0</v>
      </c>
      <c r="L73" s="8">
        <v>0</v>
      </c>
      <c r="M73" s="6"/>
    </row>
    <row r="74" spans="1:13" ht="33.75" x14ac:dyDescent="0.25">
      <c r="A74" s="1">
        <v>36</v>
      </c>
      <c r="B74" s="7" t="s">
        <v>80</v>
      </c>
      <c r="C74" s="1" t="s">
        <v>15</v>
      </c>
      <c r="D74" s="1" t="s">
        <v>48</v>
      </c>
      <c r="E74" s="1" t="s">
        <v>17</v>
      </c>
      <c r="F74" s="3">
        <f t="shared" si="4"/>
        <v>1870</v>
      </c>
      <c r="G74" s="2">
        <v>0</v>
      </c>
      <c r="H74" s="2">
        <v>0</v>
      </c>
      <c r="I74" s="2" t="s">
        <v>81</v>
      </c>
      <c r="J74" s="2">
        <v>1870</v>
      </c>
      <c r="K74" s="8">
        <v>0</v>
      </c>
      <c r="L74" s="8">
        <v>0</v>
      </c>
      <c r="M74" s="6"/>
    </row>
    <row r="75" spans="1:13" ht="33.75" x14ac:dyDescent="0.25">
      <c r="A75" s="1">
        <v>37</v>
      </c>
      <c r="B75" s="7" t="s">
        <v>82</v>
      </c>
      <c r="C75" s="1" t="s">
        <v>15</v>
      </c>
      <c r="D75" s="1" t="s">
        <v>20</v>
      </c>
      <c r="E75" s="1" t="s">
        <v>17</v>
      </c>
      <c r="F75" s="3">
        <f t="shared" si="4"/>
        <v>581</v>
      </c>
      <c r="G75" s="2">
        <v>0</v>
      </c>
      <c r="H75" s="2">
        <v>0</v>
      </c>
      <c r="I75" s="2">
        <v>290.5</v>
      </c>
      <c r="J75" s="2">
        <v>290.5</v>
      </c>
      <c r="K75" s="8">
        <v>0</v>
      </c>
      <c r="L75" s="8">
        <v>0</v>
      </c>
      <c r="M75" s="6"/>
    </row>
    <row r="76" spans="1:13" ht="33.75" x14ac:dyDescent="0.25">
      <c r="A76" s="1">
        <v>38</v>
      </c>
      <c r="B76" s="7" t="s">
        <v>83</v>
      </c>
      <c r="C76" s="1" t="s">
        <v>15</v>
      </c>
      <c r="D76" s="1" t="s">
        <v>22</v>
      </c>
      <c r="E76" s="1" t="s">
        <v>17</v>
      </c>
      <c r="F76" s="3">
        <f t="shared" si="4"/>
        <v>14.4</v>
      </c>
      <c r="G76" s="2">
        <v>0</v>
      </c>
      <c r="H76" s="2">
        <v>0</v>
      </c>
      <c r="I76" s="2">
        <v>14.4</v>
      </c>
      <c r="J76" s="2">
        <v>0</v>
      </c>
      <c r="K76" s="8">
        <v>0</v>
      </c>
      <c r="L76" s="8">
        <v>0</v>
      </c>
      <c r="M76" s="6"/>
    </row>
    <row r="77" spans="1:13" ht="33.75" x14ac:dyDescent="0.25">
      <c r="A77" s="1">
        <v>39</v>
      </c>
      <c r="B77" s="7" t="s">
        <v>84</v>
      </c>
      <c r="C77" s="1" t="s">
        <v>15</v>
      </c>
      <c r="D77" s="1" t="s">
        <v>16</v>
      </c>
      <c r="E77" s="1" t="s">
        <v>17</v>
      </c>
      <c r="F77" s="3">
        <f t="shared" si="4"/>
        <v>96.5</v>
      </c>
      <c r="G77" s="2">
        <v>0</v>
      </c>
      <c r="H77" s="2">
        <v>0</v>
      </c>
      <c r="I77" s="2">
        <v>96.5</v>
      </c>
      <c r="J77" s="2">
        <v>0</v>
      </c>
      <c r="K77" s="8">
        <v>0</v>
      </c>
      <c r="L77" s="8">
        <v>0</v>
      </c>
      <c r="M77" s="6"/>
    </row>
    <row r="78" spans="1:13" ht="33.75" x14ac:dyDescent="0.25">
      <c r="A78" s="1">
        <v>40</v>
      </c>
      <c r="B78" s="12" t="s">
        <v>125</v>
      </c>
      <c r="C78" s="1" t="s">
        <v>15</v>
      </c>
      <c r="D78" s="1" t="s">
        <v>16</v>
      </c>
      <c r="E78" s="1" t="s">
        <v>17</v>
      </c>
      <c r="F78" s="3">
        <f t="shared" si="4"/>
        <v>0</v>
      </c>
      <c r="G78" s="2">
        <v>0</v>
      </c>
      <c r="H78" s="2">
        <v>0</v>
      </c>
      <c r="I78" s="2">
        <v>0</v>
      </c>
      <c r="J78" s="2">
        <v>0</v>
      </c>
      <c r="K78" s="8">
        <v>0</v>
      </c>
      <c r="L78" s="8">
        <v>0</v>
      </c>
      <c r="M78" s="6"/>
    </row>
    <row r="79" spans="1:13" ht="33.75" x14ac:dyDescent="0.25">
      <c r="A79" s="1">
        <v>41</v>
      </c>
      <c r="B79" s="7" t="s">
        <v>126</v>
      </c>
      <c r="C79" s="1" t="s">
        <v>15</v>
      </c>
      <c r="D79" s="1" t="s">
        <v>16</v>
      </c>
      <c r="E79" s="1" t="s">
        <v>17</v>
      </c>
      <c r="F79" s="3">
        <f t="shared" si="4"/>
        <v>0</v>
      </c>
      <c r="G79" s="2">
        <v>0</v>
      </c>
      <c r="H79" s="2">
        <v>0</v>
      </c>
      <c r="I79" s="2">
        <v>0</v>
      </c>
      <c r="J79" s="2">
        <v>0</v>
      </c>
      <c r="K79" s="8">
        <v>0</v>
      </c>
      <c r="L79" s="8">
        <v>0</v>
      </c>
      <c r="M79" s="6"/>
    </row>
    <row r="80" spans="1:13" ht="33.75" x14ac:dyDescent="0.25">
      <c r="A80" s="1">
        <v>42</v>
      </c>
      <c r="B80" s="7" t="s">
        <v>127</v>
      </c>
      <c r="C80" s="1" t="s">
        <v>15</v>
      </c>
      <c r="D80" s="1" t="s">
        <v>16</v>
      </c>
      <c r="E80" s="1" t="s">
        <v>17</v>
      </c>
      <c r="F80" s="3">
        <f t="shared" si="4"/>
        <v>0</v>
      </c>
      <c r="G80" s="2">
        <v>0</v>
      </c>
      <c r="H80" s="2">
        <v>0</v>
      </c>
      <c r="I80" s="2">
        <v>0</v>
      </c>
      <c r="J80" s="2">
        <v>0</v>
      </c>
      <c r="K80" s="8">
        <v>0</v>
      </c>
      <c r="L80" s="8">
        <v>0</v>
      </c>
      <c r="M80" s="6"/>
    </row>
    <row r="81" spans="1:16" ht="33.75" x14ac:dyDescent="0.25">
      <c r="A81" s="1">
        <v>43</v>
      </c>
      <c r="B81" s="7" t="s">
        <v>128</v>
      </c>
      <c r="C81" s="1" t="s">
        <v>15</v>
      </c>
      <c r="D81" s="1" t="s">
        <v>16</v>
      </c>
      <c r="E81" s="1" t="s">
        <v>17</v>
      </c>
      <c r="F81" s="3">
        <f t="shared" si="4"/>
        <v>0</v>
      </c>
      <c r="G81" s="2">
        <v>0</v>
      </c>
      <c r="H81" s="2">
        <v>0</v>
      </c>
      <c r="I81" s="2">
        <v>0</v>
      </c>
      <c r="J81" s="2">
        <v>0</v>
      </c>
      <c r="K81" s="8">
        <v>0</v>
      </c>
      <c r="L81" s="8">
        <v>0</v>
      </c>
      <c r="M81" s="6"/>
    </row>
    <row r="82" spans="1:16" ht="33.75" x14ac:dyDescent="0.25">
      <c r="A82" s="1">
        <v>44</v>
      </c>
      <c r="B82" s="7" t="s">
        <v>129</v>
      </c>
      <c r="C82" s="1" t="s">
        <v>15</v>
      </c>
      <c r="D82" s="1" t="s">
        <v>16</v>
      </c>
      <c r="E82" s="1" t="s">
        <v>17</v>
      </c>
      <c r="F82" s="3">
        <f t="shared" si="4"/>
        <v>218.2</v>
      </c>
      <c r="G82" s="2">
        <v>0</v>
      </c>
      <c r="H82" s="2">
        <v>0</v>
      </c>
      <c r="I82" s="2">
        <v>0</v>
      </c>
      <c r="J82" s="2">
        <v>218.2</v>
      </c>
      <c r="K82" s="8">
        <v>0</v>
      </c>
      <c r="L82" s="8">
        <v>0</v>
      </c>
      <c r="M82" s="6"/>
    </row>
    <row r="83" spans="1:16" ht="33.75" x14ac:dyDescent="0.25">
      <c r="A83" s="1">
        <v>45</v>
      </c>
      <c r="B83" s="7" t="s">
        <v>130</v>
      </c>
      <c r="C83" s="1" t="s">
        <v>15</v>
      </c>
      <c r="D83" s="1" t="s">
        <v>16</v>
      </c>
      <c r="E83" s="1" t="s">
        <v>17</v>
      </c>
      <c r="F83" s="3">
        <f t="shared" si="4"/>
        <v>2317</v>
      </c>
      <c r="G83" s="2">
        <v>0</v>
      </c>
      <c r="H83" s="2">
        <v>0</v>
      </c>
      <c r="I83" s="2">
        <v>0</v>
      </c>
      <c r="J83" s="2">
        <v>2317</v>
      </c>
      <c r="K83" s="8">
        <v>0</v>
      </c>
      <c r="L83" s="8">
        <v>0</v>
      </c>
      <c r="M83" s="6"/>
      <c r="N83" s="23">
        <f>J39+J63+J65+J69+J71+J73+J75+J82</f>
        <v>2035.21</v>
      </c>
      <c r="O83" s="23">
        <f>J47+J53+J56+J74+J83+J85</f>
        <v>5940.0999999999995</v>
      </c>
      <c r="P83" s="23">
        <f>N83+O83</f>
        <v>7975.3099999999995</v>
      </c>
    </row>
    <row r="84" spans="1:16" ht="33.75" x14ac:dyDescent="0.25">
      <c r="A84" s="1">
        <v>46</v>
      </c>
      <c r="B84" s="7" t="s">
        <v>130</v>
      </c>
      <c r="C84" s="1" t="s">
        <v>15</v>
      </c>
      <c r="D84" s="1" t="s">
        <v>16</v>
      </c>
      <c r="E84" s="1" t="s">
        <v>141</v>
      </c>
      <c r="F84" s="3">
        <f t="shared" ref="F84" si="5">SUM(G84:L84)</f>
        <v>106.9</v>
      </c>
      <c r="G84" s="2">
        <v>0</v>
      </c>
      <c r="H84" s="2">
        <v>0</v>
      </c>
      <c r="I84" s="2">
        <v>0</v>
      </c>
      <c r="J84" s="2">
        <v>106.9</v>
      </c>
      <c r="K84" s="8">
        <v>0</v>
      </c>
      <c r="L84" s="8">
        <v>0</v>
      </c>
      <c r="M84" s="6"/>
      <c r="N84" s="23">
        <f>J40+J64+J66+J70+J72+J74+J76+J83</f>
        <v>4187</v>
      </c>
      <c r="O84" s="23">
        <f>J48+J54+J57+J75+J84+J86</f>
        <v>9279.61</v>
      </c>
      <c r="P84" s="23">
        <f>N84+O84</f>
        <v>13466.61</v>
      </c>
    </row>
    <row r="85" spans="1:16" ht="33.75" x14ac:dyDescent="0.25">
      <c r="A85" s="1">
        <v>47</v>
      </c>
      <c r="B85" s="7" t="s">
        <v>104</v>
      </c>
      <c r="C85" s="1" t="s">
        <v>15</v>
      </c>
      <c r="D85" s="1" t="s">
        <v>16</v>
      </c>
      <c r="E85" s="1" t="s">
        <v>17</v>
      </c>
      <c r="F85" s="3">
        <f t="shared" si="4"/>
        <v>66.2</v>
      </c>
      <c r="G85" s="2">
        <v>0</v>
      </c>
      <c r="H85" s="2">
        <v>0</v>
      </c>
      <c r="I85" s="2">
        <v>0</v>
      </c>
      <c r="J85" s="2">
        <v>66.2</v>
      </c>
      <c r="K85" s="8">
        <v>0</v>
      </c>
      <c r="L85" s="8">
        <v>0</v>
      </c>
      <c r="M85" s="6"/>
    </row>
    <row r="86" spans="1:16" x14ac:dyDescent="0.25">
      <c r="A86" s="1"/>
      <c r="B86" s="9" t="s">
        <v>85</v>
      </c>
      <c r="C86" s="25"/>
      <c r="D86" s="25"/>
      <c r="E86" s="25"/>
      <c r="F86" s="3">
        <f>SUM(F39:F85)</f>
        <v>80662.41</v>
      </c>
      <c r="G86" s="3">
        <f>SUM(G39:G85)</f>
        <v>20512.8</v>
      </c>
      <c r="H86" s="3">
        <f>SUM(H39:H85)</f>
        <v>22873.399999999998</v>
      </c>
      <c r="I86" s="3">
        <f>SUM(I39:I85)+1836.5</f>
        <v>23279.499999999996</v>
      </c>
      <c r="J86" s="3">
        <f>SUM(J39:J85)</f>
        <v>8482.2100000000009</v>
      </c>
      <c r="K86" s="3">
        <f>SUM(K39:K85)</f>
        <v>3951</v>
      </c>
      <c r="L86" s="3">
        <f>SUM(L39:L85)</f>
        <v>3400</v>
      </c>
      <c r="M86" s="6"/>
    </row>
    <row r="87" spans="1:16" x14ac:dyDescent="0.25">
      <c r="A87" s="31" t="s">
        <v>86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10"/>
    </row>
    <row r="88" spans="1:16" ht="33.75" x14ac:dyDescent="0.25">
      <c r="A88" s="1">
        <v>1</v>
      </c>
      <c r="B88" s="7" t="s">
        <v>87</v>
      </c>
      <c r="C88" s="1" t="s">
        <v>15</v>
      </c>
      <c r="D88" s="1" t="s">
        <v>16</v>
      </c>
      <c r="E88" s="1" t="s">
        <v>17</v>
      </c>
      <c r="F88" s="3">
        <f>SUM(G88:L88)</f>
        <v>23462.9</v>
      </c>
      <c r="G88" s="2">
        <v>3792.9</v>
      </c>
      <c r="H88" s="2">
        <v>3500</v>
      </c>
      <c r="I88" s="2">
        <v>3470</v>
      </c>
      <c r="J88" s="2">
        <v>3900</v>
      </c>
      <c r="K88" s="8">
        <v>4400</v>
      </c>
      <c r="L88" s="8">
        <v>4400</v>
      </c>
      <c r="M88" s="6"/>
    </row>
    <row r="89" spans="1:16" ht="33.75" x14ac:dyDescent="0.25">
      <c r="A89" s="1">
        <v>2</v>
      </c>
      <c r="B89" s="7" t="s">
        <v>88</v>
      </c>
      <c r="C89" s="1" t="s">
        <v>15</v>
      </c>
      <c r="D89" s="1" t="s">
        <v>16</v>
      </c>
      <c r="E89" s="1" t="s">
        <v>17</v>
      </c>
      <c r="F89" s="3">
        <f t="shared" ref="F89:F121" si="6">SUM(G89:L89)</f>
        <v>12569.8</v>
      </c>
      <c r="G89" s="2">
        <v>1026.8</v>
      </c>
      <c r="H89" s="2">
        <v>2344.1999999999998</v>
      </c>
      <c r="I89" s="2">
        <v>1844.9</v>
      </c>
      <c r="J89" s="2">
        <v>2353.9</v>
      </c>
      <c r="K89" s="8">
        <v>2500</v>
      </c>
      <c r="L89" s="8">
        <v>2500</v>
      </c>
      <c r="M89" s="6"/>
    </row>
    <row r="90" spans="1:16" ht="33.75" x14ac:dyDescent="0.25">
      <c r="A90" s="1">
        <v>3</v>
      </c>
      <c r="B90" s="7" t="s">
        <v>89</v>
      </c>
      <c r="C90" s="1" t="s">
        <v>15</v>
      </c>
      <c r="D90" s="1" t="s">
        <v>16</v>
      </c>
      <c r="E90" s="1" t="s">
        <v>17</v>
      </c>
      <c r="F90" s="3">
        <f t="shared" si="6"/>
        <v>3221.6</v>
      </c>
      <c r="G90" s="2">
        <v>247.7</v>
      </c>
      <c r="H90" s="2">
        <v>560</v>
      </c>
      <c r="I90" s="2">
        <v>600</v>
      </c>
      <c r="J90" s="2">
        <v>513.9</v>
      </c>
      <c r="K90" s="8">
        <v>650</v>
      </c>
      <c r="L90" s="8">
        <v>650</v>
      </c>
      <c r="M90" s="6"/>
    </row>
    <row r="91" spans="1:16" ht="33.75" x14ac:dyDescent="0.25">
      <c r="A91" s="1">
        <v>4</v>
      </c>
      <c r="B91" s="7" t="s">
        <v>90</v>
      </c>
      <c r="C91" s="1" t="s">
        <v>15</v>
      </c>
      <c r="D91" s="1" t="s">
        <v>16</v>
      </c>
      <c r="E91" s="1" t="s">
        <v>17</v>
      </c>
      <c r="F91" s="3">
        <f t="shared" si="6"/>
        <v>646</v>
      </c>
      <c r="G91" s="2">
        <v>123.9</v>
      </c>
      <c r="H91" s="2">
        <v>240.1</v>
      </c>
      <c r="I91" s="2">
        <v>0</v>
      </c>
      <c r="J91" s="2">
        <v>282</v>
      </c>
      <c r="K91" s="8">
        <v>0</v>
      </c>
      <c r="L91" s="8">
        <v>0</v>
      </c>
      <c r="M91" s="6"/>
    </row>
    <row r="92" spans="1:16" ht="33.75" x14ac:dyDescent="0.25">
      <c r="A92" s="1">
        <v>5</v>
      </c>
      <c r="B92" s="7" t="s">
        <v>91</v>
      </c>
      <c r="C92" s="1" t="s">
        <v>15</v>
      </c>
      <c r="D92" s="1" t="s">
        <v>16</v>
      </c>
      <c r="E92" s="1" t="s">
        <v>17</v>
      </c>
      <c r="F92" s="3">
        <f t="shared" si="6"/>
        <v>52.300000000000004</v>
      </c>
      <c r="G92" s="2">
        <v>10</v>
      </c>
      <c r="H92" s="2">
        <v>21.1</v>
      </c>
      <c r="I92" s="2">
        <v>0</v>
      </c>
      <c r="J92" s="2">
        <v>0</v>
      </c>
      <c r="K92" s="8">
        <v>10.6</v>
      </c>
      <c r="L92" s="8">
        <v>10.6</v>
      </c>
      <c r="M92" s="6"/>
    </row>
    <row r="93" spans="1:16" ht="33.75" x14ac:dyDescent="0.25">
      <c r="A93" s="1">
        <v>6</v>
      </c>
      <c r="B93" s="7" t="s">
        <v>92</v>
      </c>
      <c r="C93" s="1" t="s">
        <v>15</v>
      </c>
      <c r="D93" s="1" t="s">
        <v>16</v>
      </c>
      <c r="E93" s="1" t="s">
        <v>17</v>
      </c>
      <c r="F93" s="3">
        <f t="shared" si="6"/>
        <v>119.9</v>
      </c>
      <c r="G93" s="2">
        <v>41</v>
      </c>
      <c r="H93" s="2">
        <v>1.2</v>
      </c>
      <c r="I93" s="2">
        <v>18.600000000000001</v>
      </c>
      <c r="J93" s="2">
        <v>59.1</v>
      </c>
      <c r="K93" s="8">
        <v>0</v>
      </c>
      <c r="L93" s="8">
        <v>0</v>
      </c>
      <c r="M93" s="6"/>
    </row>
    <row r="94" spans="1:16" ht="33.75" x14ac:dyDescent="0.25">
      <c r="A94" s="1">
        <v>7</v>
      </c>
      <c r="B94" s="7" t="s">
        <v>93</v>
      </c>
      <c r="C94" s="1" t="s">
        <v>15</v>
      </c>
      <c r="D94" s="1" t="s">
        <v>16</v>
      </c>
      <c r="E94" s="1" t="s">
        <v>17</v>
      </c>
      <c r="F94" s="3">
        <f t="shared" si="6"/>
        <v>37</v>
      </c>
      <c r="G94" s="2">
        <v>20.5</v>
      </c>
      <c r="H94" s="2">
        <v>16.5</v>
      </c>
      <c r="I94" s="2">
        <v>0</v>
      </c>
      <c r="J94" s="2">
        <v>0</v>
      </c>
      <c r="K94" s="8">
        <v>0</v>
      </c>
      <c r="L94" s="8">
        <v>0</v>
      </c>
      <c r="M94" s="6"/>
    </row>
    <row r="95" spans="1:16" ht="33.75" x14ac:dyDescent="0.25">
      <c r="A95" s="1">
        <v>8</v>
      </c>
      <c r="B95" s="7" t="s">
        <v>94</v>
      </c>
      <c r="C95" s="1" t="s">
        <v>15</v>
      </c>
      <c r="D95" s="1" t="s">
        <v>16</v>
      </c>
      <c r="E95" s="1" t="s">
        <v>17</v>
      </c>
      <c r="F95" s="3">
        <f t="shared" si="6"/>
        <v>97</v>
      </c>
      <c r="G95" s="2">
        <v>37.299999999999997</v>
      </c>
      <c r="H95" s="2">
        <v>33.799999999999997</v>
      </c>
      <c r="I95" s="2">
        <v>13</v>
      </c>
      <c r="J95" s="2">
        <v>12.9</v>
      </c>
      <c r="K95" s="8">
        <v>0</v>
      </c>
      <c r="L95" s="8">
        <v>0</v>
      </c>
      <c r="M95" s="6"/>
    </row>
    <row r="96" spans="1:16" ht="33.75" x14ac:dyDescent="0.25">
      <c r="A96" s="1">
        <v>9</v>
      </c>
      <c r="B96" s="7" t="s">
        <v>95</v>
      </c>
      <c r="C96" s="1" t="s">
        <v>15</v>
      </c>
      <c r="D96" s="1" t="s">
        <v>16</v>
      </c>
      <c r="E96" s="1" t="s">
        <v>17</v>
      </c>
      <c r="F96" s="3">
        <f t="shared" si="6"/>
        <v>200</v>
      </c>
      <c r="G96" s="2">
        <v>0</v>
      </c>
      <c r="H96" s="2">
        <v>0</v>
      </c>
      <c r="I96" s="2">
        <v>0</v>
      </c>
      <c r="J96" s="2">
        <v>0</v>
      </c>
      <c r="K96" s="8">
        <v>100</v>
      </c>
      <c r="L96" s="8">
        <v>100</v>
      </c>
      <c r="M96" s="6"/>
    </row>
    <row r="97" spans="1:13" ht="33.75" x14ac:dyDescent="0.25">
      <c r="A97" s="1">
        <v>10</v>
      </c>
      <c r="B97" s="7" t="s">
        <v>96</v>
      </c>
      <c r="C97" s="1" t="s">
        <v>15</v>
      </c>
      <c r="D97" s="1" t="s">
        <v>16</v>
      </c>
      <c r="E97" s="1" t="s">
        <v>17</v>
      </c>
      <c r="F97" s="3">
        <f t="shared" si="6"/>
        <v>83206.3</v>
      </c>
      <c r="G97" s="2">
        <v>6678.8</v>
      </c>
      <c r="H97" s="2">
        <v>13187.7</v>
      </c>
      <c r="I97" s="2">
        <v>16806</v>
      </c>
      <c r="J97" s="2">
        <v>17133.8</v>
      </c>
      <c r="K97" s="8">
        <v>14700</v>
      </c>
      <c r="L97" s="8">
        <v>14700</v>
      </c>
      <c r="M97" s="6"/>
    </row>
    <row r="98" spans="1:13" ht="33.75" x14ac:dyDescent="0.25">
      <c r="A98" s="1">
        <v>11</v>
      </c>
      <c r="B98" s="7" t="s">
        <v>97</v>
      </c>
      <c r="C98" s="1" t="s">
        <v>15</v>
      </c>
      <c r="D98" s="1" t="s">
        <v>16</v>
      </c>
      <c r="E98" s="1" t="s">
        <v>17</v>
      </c>
      <c r="F98" s="3">
        <f t="shared" si="6"/>
        <v>354.1</v>
      </c>
      <c r="G98" s="2">
        <v>109.3</v>
      </c>
      <c r="H98" s="2">
        <v>21.3</v>
      </c>
      <c r="I98" s="2">
        <v>23.5</v>
      </c>
      <c r="J98" s="2">
        <v>0</v>
      </c>
      <c r="K98" s="8">
        <v>100</v>
      </c>
      <c r="L98" s="8">
        <v>100</v>
      </c>
      <c r="M98" s="6"/>
    </row>
    <row r="99" spans="1:13" ht="33.75" x14ac:dyDescent="0.25">
      <c r="A99" s="1">
        <v>12</v>
      </c>
      <c r="B99" s="7" t="s">
        <v>98</v>
      </c>
      <c r="C99" s="1" t="s">
        <v>15</v>
      </c>
      <c r="D99" s="1" t="s">
        <v>16</v>
      </c>
      <c r="E99" s="1" t="s">
        <v>17</v>
      </c>
      <c r="F99" s="3">
        <f t="shared" si="6"/>
        <v>4726.2000000000007</v>
      </c>
      <c r="G99" s="2">
        <v>352.1</v>
      </c>
      <c r="H99" s="2">
        <v>755.2</v>
      </c>
      <c r="I99" s="2">
        <v>842</v>
      </c>
      <c r="J99" s="2">
        <v>776.9</v>
      </c>
      <c r="K99" s="8">
        <v>1000</v>
      </c>
      <c r="L99" s="8">
        <v>1000</v>
      </c>
      <c r="M99" s="6"/>
    </row>
    <row r="100" spans="1:13" ht="33.75" x14ac:dyDescent="0.25">
      <c r="A100" s="1">
        <v>13</v>
      </c>
      <c r="B100" s="7" t="s">
        <v>99</v>
      </c>
      <c r="C100" s="1" t="s">
        <v>15</v>
      </c>
      <c r="D100" s="1" t="s">
        <v>16</v>
      </c>
      <c r="E100" s="1" t="s">
        <v>17</v>
      </c>
      <c r="F100" s="3">
        <f t="shared" si="6"/>
        <v>73.099999999999994</v>
      </c>
      <c r="G100" s="2">
        <v>16.8</v>
      </c>
      <c r="H100" s="2">
        <v>14.4</v>
      </c>
      <c r="I100" s="2">
        <v>13.9</v>
      </c>
      <c r="J100" s="2">
        <v>0</v>
      </c>
      <c r="K100" s="8">
        <v>14</v>
      </c>
      <c r="L100" s="8">
        <v>14</v>
      </c>
      <c r="M100" s="6"/>
    </row>
    <row r="101" spans="1:13" ht="33.75" x14ac:dyDescent="0.25">
      <c r="A101" s="1">
        <v>14</v>
      </c>
      <c r="B101" s="7" t="s">
        <v>100</v>
      </c>
      <c r="C101" s="1" t="s">
        <v>15</v>
      </c>
      <c r="D101" s="1" t="s">
        <v>16</v>
      </c>
      <c r="E101" s="1" t="s">
        <v>17</v>
      </c>
      <c r="F101" s="3">
        <f t="shared" si="6"/>
        <v>16263.9</v>
      </c>
      <c r="G101" s="2">
        <v>13363.9</v>
      </c>
      <c r="H101" s="2">
        <v>2900</v>
      </c>
      <c r="I101" s="2">
        <v>0</v>
      </c>
      <c r="J101" s="2">
        <v>0</v>
      </c>
      <c r="K101" s="8">
        <v>0</v>
      </c>
      <c r="L101" s="8">
        <v>0</v>
      </c>
      <c r="M101" s="6"/>
    </row>
    <row r="102" spans="1:13" ht="33.75" x14ac:dyDescent="0.25">
      <c r="A102" s="1">
        <v>15</v>
      </c>
      <c r="B102" s="7" t="s">
        <v>101</v>
      </c>
      <c r="C102" s="1" t="s">
        <v>15</v>
      </c>
      <c r="D102" s="1" t="s">
        <v>48</v>
      </c>
      <c r="E102" s="1" t="s">
        <v>17</v>
      </c>
      <c r="F102" s="3">
        <f t="shared" si="6"/>
        <v>1151.3</v>
      </c>
      <c r="G102" s="2">
        <v>53.8</v>
      </c>
      <c r="H102" s="2">
        <v>0</v>
      </c>
      <c r="I102" s="2">
        <v>0</v>
      </c>
      <c r="J102" s="2">
        <v>1097.5</v>
      </c>
      <c r="K102" s="8">
        <v>0</v>
      </c>
      <c r="L102" s="8">
        <v>0</v>
      </c>
      <c r="M102" s="6"/>
    </row>
    <row r="103" spans="1:13" ht="33.75" x14ac:dyDescent="0.25">
      <c r="A103" s="1">
        <v>16</v>
      </c>
      <c r="B103" s="7" t="s">
        <v>101</v>
      </c>
      <c r="C103" s="1" t="s">
        <v>15</v>
      </c>
      <c r="D103" s="1" t="s">
        <v>48</v>
      </c>
      <c r="E103" s="1" t="s">
        <v>44</v>
      </c>
      <c r="F103" s="3">
        <f t="shared" si="6"/>
        <v>1603.3</v>
      </c>
      <c r="G103" s="2">
        <v>0</v>
      </c>
      <c r="H103" s="2">
        <v>0</v>
      </c>
      <c r="I103" s="2">
        <v>0</v>
      </c>
      <c r="J103" s="2">
        <v>1603.3</v>
      </c>
      <c r="K103" s="8">
        <v>0</v>
      </c>
      <c r="L103" s="8">
        <v>0</v>
      </c>
      <c r="M103" s="6"/>
    </row>
    <row r="104" spans="1:13" ht="33.75" x14ac:dyDescent="0.25">
      <c r="A104" s="1">
        <v>17</v>
      </c>
      <c r="B104" s="7" t="s">
        <v>102</v>
      </c>
      <c r="C104" s="1" t="s">
        <v>15</v>
      </c>
      <c r="D104" s="1" t="s">
        <v>22</v>
      </c>
      <c r="E104" s="1" t="s">
        <v>44</v>
      </c>
      <c r="F104" s="3">
        <f t="shared" si="6"/>
        <v>1208.0999999999999</v>
      </c>
      <c r="G104" s="2">
        <v>1208.0999999999999</v>
      </c>
      <c r="H104" s="2">
        <v>0</v>
      </c>
      <c r="I104" s="2">
        <v>0</v>
      </c>
      <c r="J104" s="2">
        <v>0</v>
      </c>
      <c r="K104" s="8">
        <v>0</v>
      </c>
      <c r="L104" s="8">
        <v>0</v>
      </c>
      <c r="M104" s="6"/>
    </row>
    <row r="105" spans="1:13" ht="33.75" x14ac:dyDescent="0.25">
      <c r="A105" s="1">
        <v>18</v>
      </c>
      <c r="B105" s="7" t="s">
        <v>103</v>
      </c>
      <c r="C105" s="1" t="s">
        <v>15</v>
      </c>
      <c r="D105" s="1" t="s">
        <v>16</v>
      </c>
      <c r="E105" s="1" t="s">
        <v>17</v>
      </c>
      <c r="F105" s="3">
        <f t="shared" si="6"/>
        <v>150</v>
      </c>
      <c r="G105" s="2">
        <v>0</v>
      </c>
      <c r="H105" s="2">
        <v>0</v>
      </c>
      <c r="I105" s="2">
        <v>30</v>
      </c>
      <c r="J105" s="2">
        <v>40</v>
      </c>
      <c r="K105" s="8">
        <v>40</v>
      </c>
      <c r="L105" s="8">
        <v>40</v>
      </c>
      <c r="M105" s="6"/>
    </row>
    <row r="106" spans="1:13" ht="33.75" x14ac:dyDescent="0.25">
      <c r="A106" s="1">
        <v>19</v>
      </c>
      <c r="B106" s="7" t="s">
        <v>129</v>
      </c>
      <c r="C106" s="1" t="s">
        <v>15</v>
      </c>
      <c r="D106" s="1" t="s">
        <v>16</v>
      </c>
      <c r="E106" s="1" t="s">
        <v>17</v>
      </c>
      <c r="F106" s="3">
        <f t="shared" si="6"/>
        <v>8299</v>
      </c>
      <c r="G106" s="2">
        <v>0</v>
      </c>
      <c r="H106" s="2">
        <v>398.4</v>
      </c>
      <c r="I106" s="2">
        <v>146.6</v>
      </c>
      <c r="J106" s="2">
        <v>907.8</v>
      </c>
      <c r="K106" s="8">
        <v>3423.1</v>
      </c>
      <c r="L106" s="8">
        <v>3423.1</v>
      </c>
      <c r="M106" s="6"/>
    </row>
    <row r="107" spans="1:13" ht="33.75" x14ac:dyDescent="0.25">
      <c r="A107" s="1">
        <v>20</v>
      </c>
      <c r="B107" s="7" t="s">
        <v>129</v>
      </c>
      <c r="C107" s="1" t="s">
        <v>15</v>
      </c>
      <c r="D107" s="1" t="s">
        <v>16</v>
      </c>
      <c r="E107" s="1" t="s">
        <v>44</v>
      </c>
      <c r="F107" s="3">
        <f t="shared" si="6"/>
        <v>0</v>
      </c>
      <c r="G107" s="2">
        <v>0</v>
      </c>
      <c r="H107" s="2">
        <v>0</v>
      </c>
      <c r="I107" s="2">
        <v>0</v>
      </c>
      <c r="J107" s="2">
        <v>0</v>
      </c>
      <c r="K107" s="8">
        <v>0</v>
      </c>
      <c r="L107" s="8">
        <v>0</v>
      </c>
      <c r="M107" s="6"/>
    </row>
    <row r="108" spans="1:13" ht="33.75" x14ac:dyDescent="0.25">
      <c r="A108" s="1">
        <v>21</v>
      </c>
      <c r="B108" s="7" t="s">
        <v>105</v>
      </c>
      <c r="C108" s="1" t="s">
        <v>15</v>
      </c>
      <c r="D108" s="1" t="s">
        <v>16</v>
      </c>
      <c r="E108" s="1" t="s">
        <v>44</v>
      </c>
      <c r="F108" s="3">
        <f t="shared" si="6"/>
        <v>458</v>
      </c>
      <c r="G108" s="2">
        <v>0</v>
      </c>
      <c r="H108" s="2">
        <v>458</v>
      </c>
      <c r="I108" s="2">
        <v>0</v>
      </c>
      <c r="J108" s="2">
        <v>0</v>
      </c>
      <c r="K108" s="8">
        <v>0</v>
      </c>
      <c r="L108" s="8">
        <v>0</v>
      </c>
      <c r="M108" s="6"/>
    </row>
    <row r="109" spans="1:13" ht="33.75" x14ac:dyDescent="0.25">
      <c r="A109" s="1">
        <v>22</v>
      </c>
      <c r="B109" s="7" t="s">
        <v>106</v>
      </c>
      <c r="C109" s="1" t="s">
        <v>15</v>
      </c>
      <c r="D109" s="1" t="s">
        <v>16</v>
      </c>
      <c r="E109" s="1" t="s">
        <v>44</v>
      </c>
      <c r="F109" s="3">
        <f t="shared" si="6"/>
        <v>1556.4</v>
      </c>
      <c r="G109" s="2">
        <v>0</v>
      </c>
      <c r="H109" s="2">
        <v>1556.4</v>
      </c>
      <c r="I109" s="2">
        <v>0</v>
      </c>
      <c r="J109" s="2">
        <v>0</v>
      </c>
      <c r="K109" s="8">
        <v>0</v>
      </c>
      <c r="L109" s="8">
        <v>0</v>
      </c>
      <c r="M109" s="6"/>
    </row>
    <row r="110" spans="1:13" ht="33.75" x14ac:dyDescent="0.25">
      <c r="A110" s="1">
        <v>23</v>
      </c>
      <c r="B110" s="7" t="s">
        <v>107</v>
      </c>
      <c r="C110" s="1" t="s">
        <v>15</v>
      </c>
      <c r="D110" s="1" t="s">
        <v>16</v>
      </c>
      <c r="E110" s="1" t="s">
        <v>17</v>
      </c>
      <c r="F110" s="3">
        <f t="shared" si="6"/>
        <v>37.299999999999997</v>
      </c>
      <c r="G110" s="2">
        <v>0</v>
      </c>
      <c r="H110" s="2">
        <v>37.299999999999997</v>
      </c>
      <c r="I110" s="2">
        <v>0</v>
      </c>
      <c r="J110" s="2">
        <v>0</v>
      </c>
      <c r="K110" s="8">
        <v>0</v>
      </c>
      <c r="L110" s="8">
        <v>0</v>
      </c>
      <c r="M110" s="6"/>
    </row>
    <row r="111" spans="1:13" ht="33.75" x14ac:dyDescent="0.25">
      <c r="A111" s="1">
        <v>24</v>
      </c>
      <c r="B111" s="7" t="s">
        <v>131</v>
      </c>
      <c r="C111" s="1" t="s">
        <v>15</v>
      </c>
      <c r="D111" s="1" t="s">
        <v>16</v>
      </c>
      <c r="E111" s="1" t="s">
        <v>17</v>
      </c>
      <c r="F111" s="3">
        <f t="shared" si="6"/>
        <v>1364.7</v>
      </c>
      <c r="G111" s="2">
        <v>0</v>
      </c>
      <c r="H111" s="2">
        <v>326.89999999999998</v>
      </c>
      <c r="I111" s="2">
        <v>201.6</v>
      </c>
      <c r="J111" s="2">
        <v>236.2</v>
      </c>
      <c r="K111" s="8">
        <v>300</v>
      </c>
      <c r="L111" s="8">
        <v>300</v>
      </c>
      <c r="M111" s="6"/>
    </row>
    <row r="112" spans="1:13" ht="33.75" x14ac:dyDescent="0.25">
      <c r="A112" s="1">
        <v>25</v>
      </c>
      <c r="B112" s="7" t="s">
        <v>108</v>
      </c>
      <c r="C112" s="1" t="s">
        <v>15</v>
      </c>
      <c r="D112" s="1" t="s">
        <v>109</v>
      </c>
      <c r="E112" s="1" t="s">
        <v>44</v>
      </c>
      <c r="F112" s="3">
        <f t="shared" si="6"/>
        <v>800</v>
      </c>
      <c r="G112" s="2">
        <v>0</v>
      </c>
      <c r="H112" s="2">
        <v>800</v>
      </c>
      <c r="I112" s="2">
        <v>0</v>
      </c>
      <c r="J112" s="2">
        <v>0</v>
      </c>
      <c r="K112" s="8">
        <v>0</v>
      </c>
      <c r="L112" s="8">
        <v>0</v>
      </c>
      <c r="M112" s="6"/>
    </row>
    <row r="113" spans="1:14" ht="33.75" x14ac:dyDescent="0.25">
      <c r="A113" s="1">
        <v>26</v>
      </c>
      <c r="B113" s="7" t="s">
        <v>108</v>
      </c>
      <c r="C113" s="1" t="s">
        <v>15</v>
      </c>
      <c r="D113" s="1" t="s">
        <v>109</v>
      </c>
      <c r="E113" s="1" t="s">
        <v>17</v>
      </c>
      <c r="F113" s="3">
        <f t="shared" si="6"/>
        <v>648.70000000000005</v>
      </c>
      <c r="G113" s="2">
        <v>0</v>
      </c>
      <c r="H113" s="2">
        <v>648.70000000000005</v>
      </c>
      <c r="I113" s="2">
        <v>0</v>
      </c>
      <c r="J113" s="2">
        <v>0</v>
      </c>
      <c r="K113" s="8">
        <v>0</v>
      </c>
      <c r="L113" s="8">
        <v>0</v>
      </c>
      <c r="M113" s="6"/>
    </row>
    <row r="114" spans="1:14" ht="33.75" x14ac:dyDescent="0.25">
      <c r="A114" s="1">
        <v>27</v>
      </c>
      <c r="B114" s="7" t="s">
        <v>110</v>
      </c>
      <c r="C114" s="1" t="s">
        <v>15</v>
      </c>
      <c r="D114" s="1" t="s">
        <v>22</v>
      </c>
      <c r="E114" s="1" t="s">
        <v>17</v>
      </c>
      <c r="F114" s="3">
        <f t="shared" si="6"/>
        <v>1012.8</v>
      </c>
      <c r="G114" s="2">
        <v>0</v>
      </c>
      <c r="H114" s="2">
        <v>300.39999999999998</v>
      </c>
      <c r="I114" s="2">
        <v>284.60000000000002</v>
      </c>
      <c r="J114" s="2">
        <v>427.8</v>
      </c>
      <c r="K114" s="8">
        <v>0</v>
      </c>
      <c r="L114" s="8">
        <v>0</v>
      </c>
      <c r="M114" s="6"/>
      <c r="N114" s="23">
        <f>J103+J120</f>
        <v>2413.8000000000002</v>
      </c>
    </row>
    <row r="115" spans="1:14" ht="33.75" x14ac:dyDescent="0.25">
      <c r="A115" s="1">
        <v>28</v>
      </c>
      <c r="B115" s="7" t="s">
        <v>111</v>
      </c>
      <c r="C115" s="1" t="s">
        <v>15</v>
      </c>
      <c r="D115" s="1" t="s">
        <v>16</v>
      </c>
      <c r="E115" s="1" t="s">
        <v>44</v>
      </c>
      <c r="F115" s="3">
        <f t="shared" si="6"/>
        <v>1610.5</v>
      </c>
      <c r="G115" s="2">
        <v>0</v>
      </c>
      <c r="H115" s="2">
        <v>0</v>
      </c>
      <c r="I115" s="2">
        <v>1610.5</v>
      </c>
      <c r="J115" s="2">
        <v>0</v>
      </c>
      <c r="K115" s="8">
        <v>0</v>
      </c>
      <c r="L115" s="8">
        <v>0</v>
      </c>
      <c r="M115" s="6"/>
    </row>
    <row r="116" spans="1:14" ht="33.75" x14ac:dyDescent="0.25">
      <c r="A116" s="1">
        <v>29</v>
      </c>
      <c r="B116" s="7" t="s">
        <v>112</v>
      </c>
      <c r="C116" s="1" t="s">
        <v>15</v>
      </c>
      <c r="D116" s="1" t="s">
        <v>16</v>
      </c>
      <c r="E116" s="1" t="s">
        <v>17</v>
      </c>
      <c r="F116" s="3">
        <f t="shared" si="6"/>
        <v>179.2</v>
      </c>
      <c r="G116" s="2">
        <v>0</v>
      </c>
      <c r="H116" s="2">
        <v>0</v>
      </c>
      <c r="I116" s="2">
        <v>66.900000000000006</v>
      </c>
      <c r="J116" s="2">
        <v>112.3</v>
      </c>
      <c r="K116" s="8">
        <v>0</v>
      </c>
      <c r="L116" s="8">
        <v>0</v>
      </c>
      <c r="M116" s="6"/>
    </row>
    <row r="117" spans="1:14" ht="33.75" x14ac:dyDescent="0.25">
      <c r="A117" s="1">
        <v>30</v>
      </c>
      <c r="B117" s="7" t="s">
        <v>113</v>
      </c>
      <c r="C117" s="1" t="s">
        <v>15</v>
      </c>
      <c r="D117" s="1" t="s">
        <v>16</v>
      </c>
      <c r="E117" s="1" t="s">
        <v>17</v>
      </c>
      <c r="F117" s="3">
        <f t="shared" si="6"/>
        <v>69.8</v>
      </c>
      <c r="G117" s="2">
        <v>0</v>
      </c>
      <c r="H117" s="2">
        <v>0</v>
      </c>
      <c r="I117" s="2">
        <v>69.8</v>
      </c>
      <c r="J117" s="2">
        <v>0</v>
      </c>
      <c r="K117" s="8">
        <v>0</v>
      </c>
      <c r="L117" s="8">
        <v>0</v>
      </c>
      <c r="M117" s="6"/>
    </row>
    <row r="118" spans="1:14" ht="33.75" x14ac:dyDescent="0.25">
      <c r="A118" s="1">
        <v>31</v>
      </c>
      <c r="B118" s="7" t="s">
        <v>114</v>
      </c>
      <c r="C118" s="1" t="s">
        <v>15</v>
      </c>
      <c r="D118" s="1" t="s">
        <v>16</v>
      </c>
      <c r="E118" s="1" t="s">
        <v>17</v>
      </c>
      <c r="F118" s="3">
        <f t="shared" si="6"/>
        <v>440.1</v>
      </c>
      <c r="G118" s="2">
        <v>0</v>
      </c>
      <c r="H118" s="2">
        <v>0</v>
      </c>
      <c r="I118" s="2">
        <v>0</v>
      </c>
      <c r="J118" s="2">
        <v>38.1</v>
      </c>
      <c r="K118" s="8">
        <v>201</v>
      </c>
      <c r="L118" s="8">
        <v>201</v>
      </c>
      <c r="M118" s="6"/>
    </row>
    <row r="119" spans="1:14" ht="33.75" x14ac:dyDescent="0.25">
      <c r="A119" s="1">
        <v>32</v>
      </c>
      <c r="B119" s="7" t="s">
        <v>132</v>
      </c>
      <c r="C119" s="1" t="s">
        <v>15</v>
      </c>
      <c r="D119" s="1" t="s">
        <v>16</v>
      </c>
      <c r="E119" s="1" t="s">
        <v>17</v>
      </c>
      <c r="F119" s="3">
        <f t="shared" si="6"/>
        <v>0</v>
      </c>
      <c r="G119" s="2">
        <v>0</v>
      </c>
      <c r="H119" s="2">
        <v>0</v>
      </c>
      <c r="I119" s="2">
        <v>0</v>
      </c>
      <c r="J119" s="2">
        <v>0</v>
      </c>
      <c r="K119" s="8">
        <v>0</v>
      </c>
      <c r="L119" s="8">
        <v>0</v>
      </c>
      <c r="M119" s="6"/>
    </row>
    <row r="120" spans="1:14" ht="33.75" x14ac:dyDescent="0.25">
      <c r="A120" s="1">
        <v>33</v>
      </c>
      <c r="B120" s="7" t="s">
        <v>140</v>
      </c>
      <c r="C120" s="1" t="s">
        <v>15</v>
      </c>
      <c r="D120" s="1" t="s">
        <v>16</v>
      </c>
      <c r="E120" s="1" t="s">
        <v>44</v>
      </c>
      <c r="F120" s="3">
        <f t="shared" si="6"/>
        <v>810.5</v>
      </c>
      <c r="G120" s="2">
        <v>0</v>
      </c>
      <c r="H120" s="2">
        <v>0</v>
      </c>
      <c r="I120" s="2">
        <v>0</v>
      </c>
      <c r="J120" s="2">
        <v>810.5</v>
      </c>
      <c r="K120" s="8">
        <v>0</v>
      </c>
      <c r="L120" s="8">
        <v>0</v>
      </c>
      <c r="M120" s="6"/>
    </row>
    <row r="121" spans="1:14" ht="33.75" x14ac:dyDescent="0.25">
      <c r="A121" s="1">
        <v>34</v>
      </c>
      <c r="B121" s="7" t="s">
        <v>140</v>
      </c>
      <c r="C121" s="1" t="s">
        <v>15</v>
      </c>
      <c r="D121" s="1" t="s">
        <v>16</v>
      </c>
      <c r="E121" s="1" t="s">
        <v>17</v>
      </c>
      <c r="F121" s="3">
        <f t="shared" si="6"/>
        <v>42.7</v>
      </c>
      <c r="G121" s="2">
        <v>0</v>
      </c>
      <c r="H121" s="2">
        <v>0</v>
      </c>
      <c r="I121" s="2">
        <v>0</v>
      </c>
      <c r="J121" s="2">
        <v>42.7</v>
      </c>
      <c r="K121" s="8">
        <v>0</v>
      </c>
      <c r="L121" s="8">
        <v>0</v>
      </c>
      <c r="M121" s="6"/>
      <c r="N121" s="23">
        <f>J122-N114</f>
        <v>27934.899999999998</v>
      </c>
    </row>
    <row r="122" spans="1:14" x14ac:dyDescent="0.25">
      <c r="A122" s="1"/>
      <c r="B122" s="9" t="s">
        <v>85</v>
      </c>
      <c r="C122" s="25"/>
      <c r="D122" s="1"/>
      <c r="E122" s="1"/>
      <c r="F122" s="4">
        <f>SUM(F88:F121)</f>
        <v>166472.5</v>
      </c>
      <c r="G122" s="4">
        <f t="shared" ref="G122:L122" si="7">SUM(G88:G119)</f>
        <v>27082.899999999998</v>
      </c>
      <c r="H122" s="4">
        <f t="shared" si="7"/>
        <v>28121.600000000009</v>
      </c>
      <c r="I122" s="4">
        <f>SUM(I88:I119)+1</f>
        <v>26042.899999999998</v>
      </c>
      <c r="J122" s="4">
        <f>SUM(J88:J121)</f>
        <v>30348.699999999997</v>
      </c>
      <c r="K122" s="4">
        <f t="shared" si="7"/>
        <v>27438.699999999997</v>
      </c>
      <c r="L122" s="4">
        <f t="shared" si="7"/>
        <v>27438.699999999997</v>
      </c>
      <c r="M122" s="10"/>
    </row>
    <row r="123" spans="1:14" x14ac:dyDescent="0.25">
      <c r="A123" s="31" t="s">
        <v>115</v>
      </c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6"/>
    </row>
    <row r="124" spans="1:14" ht="33.75" x14ac:dyDescent="0.25">
      <c r="A124" s="1">
        <v>1</v>
      </c>
      <c r="B124" s="7" t="s">
        <v>116</v>
      </c>
      <c r="C124" s="1" t="s">
        <v>15</v>
      </c>
      <c r="D124" s="1" t="s">
        <v>16</v>
      </c>
      <c r="E124" s="1" t="s">
        <v>17</v>
      </c>
      <c r="F124" s="1">
        <v>838.8</v>
      </c>
      <c r="G124" s="1">
        <v>838.8</v>
      </c>
      <c r="H124" s="1">
        <v>0</v>
      </c>
      <c r="I124" s="1">
        <v>0</v>
      </c>
      <c r="J124" s="1">
        <v>0</v>
      </c>
      <c r="K124" s="13">
        <v>0</v>
      </c>
      <c r="L124" s="13">
        <v>0</v>
      </c>
      <c r="M124" s="6"/>
    </row>
    <row r="125" spans="1:14" x14ac:dyDescent="0.25">
      <c r="A125" s="14"/>
      <c r="B125" s="9" t="s">
        <v>85</v>
      </c>
      <c r="C125" s="14"/>
      <c r="D125" s="14"/>
      <c r="E125" s="14"/>
      <c r="F125" s="25">
        <f>SUM(F124)</f>
        <v>838.8</v>
      </c>
      <c r="G125" s="25">
        <v>838.8</v>
      </c>
      <c r="H125" s="25">
        <v>0</v>
      </c>
      <c r="I125" s="25">
        <v>0</v>
      </c>
      <c r="J125" s="25">
        <v>0</v>
      </c>
      <c r="K125" s="15">
        <v>0</v>
      </c>
      <c r="L125" s="15">
        <v>0</v>
      </c>
      <c r="M125" s="6"/>
    </row>
    <row r="126" spans="1:14" x14ac:dyDescent="0.25">
      <c r="A126" s="31" t="s">
        <v>117</v>
      </c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6"/>
    </row>
    <row r="127" spans="1:14" ht="67.5" x14ac:dyDescent="0.25">
      <c r="A127" s="1">
        <v>1</v>
      </c>
      <c r="B127" s="7" t="s">
        <v>118</v>
      </c>
      <c r="C127" s="1" t="s">
        <v>15</v>
      </c>
      <c r="D127" s="1" t="s">
        <v>16</v>
      </c>
      <c r="E127" s="1" t="s">
        <v>17</v>
      </c>
      <c r="F127" s="3">
        <f>SUM(G127:L127)</f>
        <v>1968.3</v>
      </c>
      <c r="G127" s="2">
        <v>205.9</v>
      </c>
      <c r="H127" s="2">
        <v>535.79999999999995</v>
      </c>
      <c r="I127" s="2">
        <v>702.4</v>
      </c>
      <c r="J127" s="2">
        <v>524.20000000000005</v>
      </c>
      <c r="K127" s="8">
        <v>0</v>
      </c>
      <c r="L127" s="8">
        <v>0</v>
      </c>
      <c r="M127" s="6"/>
    </row>
    <row r="128" spans="1:14" ht="67.5" x14ac:dyDescent="0.25">
      <c r="A128" s="1">
        <v>2</v>
      </c>
      <c r="B128" s="7" t="s">
        <v>118</v>
      </c>
      <c r="C128" s="1" t="s">
        <v>15</v>
      </c>
      <c r="D128" s="1" t="s">
        <v>16</v>
      </c>
      <c r="E128" s="1" t="s">
        <v>141</v>
      </c>
      <c r="F128" s="3">
        <f>SUM(G128:L128)</f>
        <v>120.5</v>
      </c>
      <c r="G128" s="2">
        <v>0</v>
      </c>
      <c r="H128" s="2">
        <v>0</v>
      </c>
      <c r="I128" s="2">
        <v>0</v>
      </c>
      <c r="J128" s="2">
        <v>120.5</v>
      </c>
      <c r="K128" s="8">
        <v>0</v>
      </c>
      <c r="L128" s="8">
        <v>0</v>
      </c>
      <c r="M128" s="6"/>
    </row>
    <row r="129" spans="1:14" ht="45" x14ac:dyDescent="0.25">
      <c r="A129" s="1">
        <v>3</v>
      </c>
      <c r="B129" s="7" t="s">
        <v>119</v>
      </c>
      <c r="C129" s="1" t="s">
        <v>15</v>
      </c>
      <c r="D129" s="1" t="s">
        <v>16</v>
      </c>
      <c r="E129" s="1" t="s">
        <v>17</v>
      </c>
      <c r="F129" s="3">
        <f t="shared" ref="F129:F132" si="8">SUM(G129:L129)</f>
        <v>637.70000000000005</v>
      </c>
      <c r="G129" s="2">
        <v>163.6</v>
      </c>
      <c r="H129" s="2">
        <v>345.6</v>
      </c>
      <c r="I129" s="2">
        <v>97.9</v>
      </c>
      <c r="J129" s="2">
        <v>30.6</v>
      </c>
      <c r="K129" s="8">
        <v>0</v>
      </c>
      <c r="L129" s="8">
        <v>0</v>
      </c>
      <c r="M129" s="6"/>
    </row>
    <row r="130" spans="1:14" ht="33.75" x14ac:dyDescent="0.25">
      <c r="A130" s="1">
        <v>4</v>
      </c>
      <c r="B130" s="7" t="s">
        <v>120</v>
      </c>
      <c r="C130" s="1" t="s">
        <v>15</v>
      </c>
      <c r="D130" s="1" t="s">
        <v>16</v>
      </c>
      <c r="E130" s="1" t="s">
        <v>17</v>
      </c>
      <c r="F130" s="3">
        <f t="shared" si="8"/>
        <v>215</v>
      </c>
      <c r="G130" s="2">
        <v>31</v>
      </c>
      <c r="H130" s="2">
        <v>0</v>
      </c>
      <c r="I130" s="2">
        <v>145</v>
      </c>
      <c r="J130" s="2">
        <v>39</v>
      </c>
      <c r="K130" s="8">
        <v>0</v>
      </c>
      <c r="L130" s="8">
        <v>0</v>
      </c>
      <c r="M130" s="6"/>
    </row>
    <row r="131" spans="1:14" ht="33.75" x14ac:dyDescent="0.25">
      <c r="A131" s="1">
        <v>5</v>
      </c>
      <c r="B131" s="7" t="s">
        <v>121</v>
      </c>
      <c r="C131" s="1" t="s">
        <v>15</v>
      </c>
      <c r="D131" s="1" t="s">
        <v>16</v>
      </c>
      <c r="E131" s="1" t="s">
        <v>17</v>
      </c>
      <c r="F131" s="3">
        <f t="shared" si="8"/>
        <v>156.69999999999999</v>
      </c>
      <c r="G131" s="2">
        <v>0</v>
      </c>
      <c r="H131" s="2">
        <v>0</v>
      </c>
      <c r="I131" s="2">
        <v>138.69999999999999</v>
      </c>
      <c r="J131" s="2">
        <v>18</v>
      </c>
      <c r="K131" s="8">
        <v>0</v>
      </c>
      <c r="L131" s="8">
        <v>0</v>
      </c>
      <c r="M131" s="6"/>
    </row>
    <row r="132" spans="1:14" ht="33.75" x14ac:dyDescent="0.25">
      <c r="A132" s="1">
        <v>6</v>
      </c>
      <c r="B132" s="7" t="s">
        <v>129</v>
      </c>
      <c r="C132" s="1" t="s">
        <v>15</v>
      </c>
      <c r="D132" s="1" t="s">
        <v>16</v>
      </c>
      <c r="E132" s="1" t="s">
        <v>17</v>
      </c>
      <c r="F132" s="3">
        <f t="shared" si="8"/>
        <v>113.2</v>
      </c>
      <c r="G132" s="2">
        <v>0</v>
      </c>
      <c r="H132" s="2">
        <v>0</v>
      </c>
      <c r="I132" s="2">
        <v>0</v>
      </c>
      <c r="J132" s="2">
        <v>113.2</v>
      </c>
      <c r="K132" s="8">
        <v>0</v>
      </c>
      <c r="L132" s="8">
        <v>0</v>
      </c>
      <c r="M132" s="6"/>
    </row>
    <row r="133" spans="1:14" x14ac:dyDescent="0.25">
      <c r="A133" s="1"/>
      <c r="B133" s="9" t="s">
        <v>85</v>
      </c>
      <c r="C133" s="25"/>
      <c r="D133" s="1"/>
      <c r="E133" s="1"/>
      <c r="F133" s="3">
        <f>SUM(F127:F132)</f>
        <v>3211.3999999999996</v>
      </c>
      <c r="G133" s="3">
        <f t="shared" ref="G133:L133" si="9">SUM(G127:G132)</f>
        <v>400.5</v>
      </c>
      <c r="H133" s="3">
        <f t="shared" si="9"/>
        <v>881.4</v>
      </c>
      <c r="I133" s="3">
        <f t="shared" si="9"/>
        <v>1084</v>
      </c>
      <c r="J133" s="3">
        <f t="shared" si="9"/>
        <v>845.50000000000011</v>
      </c>
      <c r="K133" s="3">
        <f t="shared" si="9"/>
        <v>0</v>
      </c>
      <c r="L133" s="3">
        <f t="shared" si="9"/>
        <v>0</v>
      </c>
      <c r="M133" s="10"/>
    </row>
    <row r="134" spans="1:14" s="21" customFormat="1" x14ac:dyDescent="0.25">
      <c r="A134" s="16"/>
      <c r="B134" s="17" t="s">
        <v>122</v>
      </c>
      <c r="C134" s="18"/>
      <c r="D134" s="16"/>
      <c r="E134" s="16"/>
      <c r="F134" s="19">
        <f>F22+F37+F86+F122+F125+F133</f>
        <v>359258.81</v>
      </c>
      <c r="G134" s="19">
        <f t="shared" ref="G134:L134" si="10">G22+G37+G86+G122+G125+G133</f>
        <v>69717</v>
      </c>
      <c r="H134" s="19">
        <f t="shared" si="10"/>
        <v>81865.5</v>
      </c>
      <c r="I134" s="19">
        <f t="shared" si="10"/>
        <v>72496.899999999994</v>
      </c>
      <c r="J134" s="19">
        <f t="shared" si="10"/>
        <v>57113.81</v>
      </c>
      <c r="K134" s="19">
        <f t="shared" si="10"/>
        <v>40227.1</v>
      </c>
      <c r="L134" s="19">
        <f t="shared" si="10"/>
        <v>39676.1</v>
      </c>
      <c r="M134" s="20"/>
      <c r="N134" s="24"/>
    </row>
    <row r="135" spans="1:14" ht="42" x14ac:dyDescent="0.25">
      <c r="A135" s="1"/>
      <c r="B135" s="7"/>
      <c r="C135" s="7"/>
      <c r="D135" s="1"/>
      <c r="E135" s="25" t="s">
        <v>123</v>
      </c>
      <c r="F135" s="3">
        <f>F134-F136-F137</f>
        <v>303450.21000000002</v>
      </c>
      <c r="G135" s="3">
        <f t="shared" ref="G135:L135" si="11">G134-G136-G137</f>
        <v>56400.6</v>
      </c>
      <c r="H135" s="3">
        <f t="shared" si="11"/>
        <v>65674.100000000006</v>
      </c>
      <c r="I135" s="3">
        <f t="shared" si="11"/>
        <v>54559.999999999993</v>
      </c>
      <c r="J135" s="3">
        <f t="shared" si="11"/>
        <v>48643.009999999995</v>
      </c>
      <c r="K135" s="3">
        <f t="shared" si="11"/>
        <v>40227.1</v>
      </c>
      <c r="L135" s="3">
        <f t="shared" si="11"/>
        <v>39676.1</v>
      </c>
      <c r="M135" s="6"/>
      <c r="N135" s="23"/>
    </row>
    <row r="136" spans="1:14" ht="42" x14ac:dyDescent="0.25">
      <c r="A136" s="1"/>
      <c r="B136" s="7"/>
      <c r="C136" s="7"/>
      <c r="D136" s="1"/>
      <c r="E136" s="27" t="s">
        <v>124</v>
      </c>
      <c r="F136" s="3">
        <f>F41+F58+F60+F67+F103+F104+F107+F108+F109+F112+F115+F120</f>
        <v>49858.500000000007</v>
      </c>
      <c r="G136" s="3">
        <f t="shared" ref="G136:L136" si="12">G41+G58+G60+G67+G103+G104+G107+G108+G109+G112+G115+G120</f>
        <v>13316.4</v>
      </c>
      <c r="H136" s="3">
        <f t="shared" si="12"/>
        <v>16191.4</v>
      </c>
      <c r="I136" s="3">
        <f t="shared" si="12"/>
        <v>17936.900000000001</v>
      </c>
      <c r="J136" s="3">
        <f>J41+J58+J60+J67+J103+J104+J107+J108+J109+J112+J115+J120</f>
        <v>2413.8000000000002</v>
      </c>
      <c r="K136" s="3">
        <f t="shared" si="12"/>
        <v>0</v>
      </c>
      <c r="L136" s="3">
        <f t="shared" si="12"/>
        <v>0</v>
      </c>
      <c r="M136" s="6"/>
      <c r="N136" s="23"/>
    </row>
    <row r="137" spans="1:14" ht="42" x14ac:dyDescent="0.25">
      <c r="A137" s="1"/>
      <c r="B137" s="7"/>
      <c r="C137" s="7"/>
      <c r="D137" s="1"/>
      <c r="E137" s="27" t="s">
        <v>142</v>
      </c>
      <c r="F137" s="3">
        <f>F25+F27+F48+F128</f>
        <v>5950.1</v>
      </c>
      <c r="G137" s="3">
        <f t="shared" ref="G137:L137" si="13">G25+G27+G48+G128</f>
        <v>0</v>
      </c>
      <c r="H137" s="3">
        <f t="shared" si="13"/>
        <v>0</v>
      </c>
      <c r="I137" s="3">
        <f t="shared" si="13"/>
        <v>0</v>
      </c>
      <c r="J137" s="3">
        <f>J25+J27+J48+J84+J128</f>
        <v>6057</v>
      </c>
      <c r="K137" s="3">
        <f t="shared" si="13"/>
        <v>0</v>
      </c>
      <c r="L137" s="3">
        <f t="shared" si="13"/>
        <v>0</v>
      </c>
      <c r="M137" s="6"/>
      <c r="N137" s="23"/>
    </row>
    <row r="138" spans="1:14" x14ac:dyDescent="0.25">
      <c r="A138" s="22"/>
    </row>
    <row r="139" spans="1:14" x14ac:dyDescent="0.25">
      <c r="N139" s="23"/>
    </row>
    <row r="140" spans="1:14" x14ac:dyDescent="0.25">
      <c r="G140" s="23"/>
      <c r="H140" s="23"/>
      <c r="I140" s="23"/>
      <c r="J140" s="23"/>
      <c r="K140" s="23"/>
      <c r="L140" s="23"/>
    </row>
    <row r="142" spans="1:14" x14ac:dyDescent="0.25">
      <c r="F142" s="26"/>
      <c r="G142" s="26"/>
      <c r="H142" s="26"/>
      <c r="I142" s="26"/>
      <c r="J142" s="26"/>
      <c r="K142" s="26"/>
      <c r="L142" s="26"/>
      <c r="M142" s="29"/>
    </row>
  </sheetData>
  <mergeCells count="13">
    <mergeCell ref="A8:L8"/>
    <mergeCell ref="A126:L126"/>
    <mergeCell ref="A123:L123"/>
    <mergeCell ref="A87:L87"/>
    <mergeCell ref="A12:L13"/>
    <mergeCell ref="A23:L23"/>
    <mergeCell ref="A38:L38"/>
    <mergeCell ref="F10:L10"/>
    <mergeCell ref="A10:A11"/>
    <mergeCell ref="B10:B11"/>
    <mergeCell ref="C10:C11"/>
    <mergeCell ref="D10:D11"/>
    <mergeCell ref="E10:E11"/>
  </mergeCells>
  <pageMargins left="0.31496062992125984" right="0.31496062992125984" top="0.74803149606299213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01012019</vt:lpstr>
      <vt:lpstr>Лист2</vt:lpstr>
      <vt:lpstr>Лист3</vt:lpstr>
      <vt:lpstr>'01012019'!Заголовки_для_печати</vt:lpstr>
      <vt:lpstr>'01012019'!Область_печати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2019-01-15T03:45:15Z</dcterms:modified>
</cp:coreProperties>
</file>